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ZRN - km 16,954" sheetId="2" r:id="rId2"/>
    <sheet name="02 - VRN - km 16,954" sheetId="3" r:id="rId3"/>
    <sheet name="01 - ZRN - km 18,491" sheetId="4" r:id="rId4"/>
    <sheet name="02 - VRN - km 18,491" sheetId="5" r:id="rId5"/>
    <sheet name="01 - ZRN - km 20,057" sheetId="6" r:id="rId6"/>
    <sheet name="02 - VRN - km 20,057" sheetId="7" r:id="rId7"/>
    <sheet name="01 - km 12,925 - most " sheetId="8" r:id="rId8"/>
    <sheet name="02 - km 12,925 - svršek" sheetId="9" r:id="rId9"/>
    <sheet name="02 - VRN - km 12,925 " sheetId="10" r:id="rId10"/>
    <sheet name="01 - ZRN - km 31,866" sheetId="11" r:id="rId11"/>
    <sheet name="02 - VRN - km 31,866" sheetId="12" r:id="rId12"/>
    <sheet name="01 - ZRN - km 34,266" sheetId="13" r:id="rId13"/>
    <sheet name="02 - VRN - km 34,266" sheetId="14" r:id="rId14"/>
  </sheets>
  <definedNames>
    <definedName name="_xlnm.Print_Area" localSheetId="0">'Rekapitulace zakázky'!$D$4:$AO$76,'Rekapitulace zakázky'!$C$82:$AQ$115</definedName>
    <definedName name="_xlnm.Print_Titles" localSheetId="0">'Rekapitulace zakázky'!$92:$92</definedName>
    <definedName name="_xlnm._FilterDatabase" localSheetId="1" hidden="1">'01 - ZRN - km 16,954'!$C$127:$K$430</definedName>
    <definedName name="_xlnm.Print_Area" localSheetId="1">'01 - ZRN - km 16,954'!$C$4:$J$76,'01 - ZRN - km 16,954'!$C$82:$J$107,'01 - ZRN - km 16,954'!$C$113:$K$430</definedName>
    <definedName name="_xlnm.Print_Titles" localSheetId="1">'01 - ZRN - km 16,954'!$127:$127</definedName>
    <definedName name="_xlnm._FilterDatabase" localSheetId="2" hidden="1">'02 - VRN - km 16,954'!$C$123:$K$140</definedName>
    <definedName name="_xlnm.Print_Area" localSheetId="2">'02 - VRN - km 16,954'!$C$4:$J$76,'02 - VRN - km 16,954'!$C$82:$J$103,'02 - VRN - km 16,954'!$C$109:$K$140</definedName>
    <definedName name="_xlnm.Print_Titles" localSheetId="2">'02 - VRN - km 16,954'!$123:$123</definedName>
    <definedName name="_xlnm._FilterDatabase" localSheetId="3" hidden="1">'01 - ZRN - km 18,491'!$C$126:$K$435</definedName>
    <definedName name="_xlnm.Print_Area" localSheetId="3">'01 - ZRN - km 18,491'!$C$4:$J$76,'01 - ZRN - km 18,491'!$C$82:$J$106,'01 - ZRN - km 18,491'!$C$112:$K$435</definedName>
    <definedName name="_xlnm.Print_Titles" localSheetId="3">'01 - ZRN - km 18,491'!$126:$126</definedName>
    <definedName name="_xlnm._FilterDatabase" localSheetId="4" hidden="1">'02 - VRN - km 18,491'!$C$123:$K$140</definedName>
    <definedName name="_xlnm.Print_Area" localSheetId="4">'02 - VRN - km 18,491'!$C$4:$J$76,'02 - VRN - km 18,491'!$C$82:$J$103,'02 - VRN - km 18,491'!$C$109:$K$140</definedName>
    <definedName name="_xlnm.Print_Titles" localSheetId="4">'02 - VRN - km 18,491'!$123:$123</definedName>
    <definedName name="_xlnm._FilterDatabase" localSheetId="5" hidden="1">'01 - ZRN - km 20,057'!$C$128:$K$621</definedName>
    <definedName name="_xlnm.Print_Area" localSheetId="5">'01 - ZRN - km 20,057'!$C$4:$J$76,'01 - ZRN - km 20,057'!$C$82:$J$108,'01 - ZRN - km 20,057'!$C$114:$K$621</definedName>
    <definedName name="_xlnm.Print_Titles" localSheetId="5">'01 - ZRN - km 20,057'!$128:$128</definedName>
    <definedName name="_xlnm._FilterDatabase" localSheetId="6" hidden="1">'02 - VRN - km 20,057'!$C$122:$K$134</definedName>
    <definedName name="_xlnm.Print_Area" localSheetId="6">'02 - VRN - km 20,057'!$C$4:$J$76,'02 - VRN - km 20,057'!$C$82:$J$102,'02 - VRN - km 20,057'!$C$108:$K$134</definedName>
    <definedName name="_xlnm.Print_Titles" localSheetId="6">'02 - VRN - km 20,057'!$122:$122</definedName>
    <definedName name="_xlnm._FilterDatabase" localSheetId="7" hidden="1">'01 - km 12,925 - most '!$C$134:$K$531</definedName>
    <definedName name="_xlnm.Print_Area" localSheetId="7">'01 - km 12,925 - most '!$C$4:$J$76,'01 - km 12,925 - most '!$C$82:$J$112,'01 - km 12,925 - most '!$C$118:$K$531</definedName>
    <definedName name="_xlnm.Print_Titles" localSheetId="7">'01 - km 12,925 - most '!$134:$134</definedName>
    <definedName name="_xlnm._FilterDatabase" localSheetId="8" hidden="1">'02 - km 12,925 - svršek'!$C$126:$K$164</definedName>
    <definedName name="_xlnm.Print_Area" localSheetId="8">'02 - km 12,925 - svršek'!$C$4:$J$76,'02 - km 12,925 - svršek'!$C$82:$J$104,'02 - km 12,925 - svršek'!$C$110:$K$164</definedName>
    <definedName name="_xlnm.Print_Titles" localSheetId="8">'02 - km 12,925 - svršek'!$126:$126</definedName>
    <definedName name="_xlnm._FilterDatabase" localSheetId="9" hidden="1">'02 - VRN - km 12,925 '!$C$123:$K$140</definedName>
    <definedName name="_xlnm.Print_Area" localSheetId="9">'02 - VRN - km 12,925 '!$C$4:$J$76,'02 - VRN - km 12,925 '!$C$82:$J$103,'02 - VRN - km 12,925 '!$C$109:$K$140</definedName>
    <definedName name="_xlnm.Print_Titles" localSheetId="9">'02 - VRN - km 12,925 '!$123:$123</definedName>
    <definedName name="_xlnm._FilterDatabase" localSheetId="10" hidden="1">'01 - ZRN - km 31,866'!$C$127:$K$415</definedName>
    <definedName name="_xlnm.Print_Area" localSheetId="10">'01 - ZRN - km 31,866'!$C$4:$J$76,'01 - ZRN - km 31,866'!$C$82:$J$107,'01 - ZRN - km 31,866'!$C$113:$K$415</definedName>
    <definedName name="_xlnm.Print_Titles" localSheetId="10">'01 - ZRN - km 31,866'!$127:$127</definedName>
    <definedName name="_xlnm._FilterDatabase" localSheetId="11" hidden="1">'02 - VRN - km 31,866'!$C$123:$K$140</definedName>
    <definedName name="_xlnm.Print_Area" localSheetId="11">'02 - VRN - km 31,866'!$C$4:$J$76,'02 - VRN - km 31,866'!$C$82:$J$103,'02 - VRN - km 31,866'!$C$109:$K$140</definedName>
    <definedName name="_xlnm.Print_Titles" localSheetId="11">'02 - VRN - km 31,866'!$123:$123</definedName>
    <definedName name="_xlnm._FilterDatabase" localSheetId="12" hidden="1">'01 - ZRN - km 34,266'!$C$127:$K$405</definedName>
    <definedName name="_xlnm.Print_Area" localSheetId="12">'01 - ZRN - km 34,266'!$C$4:$J$76,'01 - ZRN - km 34,266'!$C$82:$J$107,'01 - ZRN - km 34,266'!$C$113:$K$405</definedName>
    <definedName name="_xlnm.Print_Titles" localSheetId="12">'01 - ZRN - km 34,266'!$127:$127</definedName>
    <definedName name="_xlnm._FilterDatabase" localSheetId="13" hidden="1">'02 - VRN - km 34,266'!$C$122:$K$134</definedName>
    <definedName name="_xlnm.Print_Area" localSheetId="13">'02 - VRN - km 34,266'!$C$4:$J$76,'02 - VRN - km 34,266'!$C$82:$J$102,'02 - VRN - km 34,266'!$C$108:$K$134</definedName>
    <definedName name="_xlnm.Print_Titles" localSheetId="13">'02 - VRN - km 34,266'!$122:$122</definedName>
  </definedNames>
  <calcPr/>
</workbook>
</file>

<file path=xl/calcChain.xml><?xml version="1.0" encoding="utf-8"?>
<calcChain xmlns="http://schemas.openxmlformats.org/spreadsheetml/2006/main">
  <c i="14" l="1" r="J39"/>
  <c r="J38"/>
  <c i="1" r="AY114"/>
  <c i="14" r="J37"/>
  <c i="1" r="AX114"/>
  <c i="14" r="BI131"/>
  <c r="BH131"/>
  <c r="BG131"/>
  <c r="BF131"/>
  <c r="T131"/>
  <c r="T130"/>
  <c r="R131"/>
  <c r="R130"/>
  <c r="P131"/>
  <c r="P130"/>
  <c r="BI126"/>
  <c r="BH126"/>
  <c r="BG126"/>
  <c r="BF126"/>
  <c r="T126"/>
  <c r="T125"/>
  <c r="T124"/>
  <c r="T123"/>
  <c r="R126"/>
  <c r="R125"/>
  <c r="P126"/>
  <c r="P125"/>
  <c r="P124"/>
  <c r="P123"/>
  <c i="1" r="AU114"/>
  <c i="14" r="F117"/>
  <c r="E115"/>
  <c r="F91"/>
  <c r="E89"/>
  <c r="J26"/>
  <c r="E26"/>
  <c r="J120"/>
  <c r="J25"/>
  <c r="J23"/>
  <c r="E23"/>
  <c r="J93"/>
  <c r="J22"/>
  <c r="J20"/>
  <c r="E20"/>
  <c r="F94"/>
  <c r="J19"/>
  <c r="J17"/>
  <c r="E17"/>
  <c r="F93"/>
  <c r="J16"/>
  <c r="J14"/>
  <c r="J91"/>
  <c r="E7"/>
  <c r="E111"/>
  <c i="13" r="T225"/>
  <c r="R225"/>
  <c r="P225"/>
  <c r="BK225"/>
  <c r="J225"/>
  <c r="J102"/>
  <c r="J39"/>
  <c r="J38"/>
  <c i="1" r="AY113"/>
  <c i="13" r="J37"/>
  <c i="1" r="AX113"/>
  <c i="13" r="BI402"/>
  <c r="BH402"/>
  <c r="BG402"/>
  <c r="BF402"/>
  <c r="T402"/>
  <c r="T401"/>
  <c r="R402"/>
  <c r="R401"/>
  <c r="P402"/>
  <c r="P401"/>
  <c r="BI398"/>
  <c r="BH398"/>
  <c r="BG398"/>
  <c r="BF398"/>
  <c r="T398"/>
  <c r="R398"/>
  <c r="P398"/>
  <c r="BI392"/>
  <c r="BH392"/>
  <c r="BG392"/>
  <c r="BF392"/>
  <c r="T392"/>
  <c r="R392"/>
  <c r="P392"/>
  <c r="BI389"/>
  <c r="BH389"/>
  <c r="BG389"/>
  <c r="BF389"/>
  <c r="T389"/>
  <c r="R389"/>
  <c r="P389"/>
  <c r="BI377"/>
  <c r="BH377"/>
  <c r="BG377"/>
  <c r="BF377"/>
  <c r="T377"/>
  <c r="R377"/>
  <c r="P377"/>
  <c r="BI371"/>
  <c r="BH371"/>
  <c r="BG371"/>
  <c r="BF371"/>
  <c r="T371"/>
  <c r="R371"/>
  <c r="P371"/>
  <c r="BI366"/>
  <c r="BH366"/>
  <c r="BG366"/>
  <c r="BF366"/>
  <c r="T366"/>
  <c r="R366"/>
  <c r="P366"/>
  <c r="BI361"/>
  <c r="BH361"/>
  <c r="BG361"/>
  <c r="BF361"/>
  <c r="T361"/>
  <c r="R361"/>
  <c r="P361"/>
  <c r="BI355"/>
  <c r="BH355"/>
  <c r="BG355"/>
  <c r="BF355"/>
  <c r="T355"/>
  <c r="R355"/>
  <c r="P355"/>
  <c r="BI348"/>
  <c r="BH348"/>
  <c r="BG348"/>
  <c r="BF348"/>
  <c r="T348"/>
  <c r="R348"/>
  <c r="P348"/>
  <c r="BI342"/>
  <c r="BH342"/>
  <c r="BG342"/>
  <c r="BF342"/>
  <c r="T342"/>
  <c r="R342"/>
  <c r="P342"/>
  <c r="BI329"/>
  <c r="BH329"/>
  <c r="BG329"/>
  <c r="BF329"/>
  <c r="T329"/>
  <c r="R329"/>
  <c r="P329"/>
  <c r="BI323"/>
  <c r="BH323"/>
  <c r="BG323"/>
  <c r="BF323"/>
  <c r="T323"/>
  <c r="R323"/>
  <c r="P323"/>
  <c r="BI313"/>
  <c r="BH313"/>
  <c r="BG313"/>
  <c r="BF313"/>
  <c r="T313"/>
  <c r="R313"/>
  <c r="P313"/>
  <c r="BI308"/>
  <c r="BH308"/>
  <c r="BG308"/>
  <c r="BF308"/>
  <c r="T308"/>
  <c r="R308"/>
  <c r="P308"/>
  <c r="BI298"/>
  <c r="BH298"/>
  <c r="BG298"/>
  <c r="BF298"/>
  <c r="T298"/>
  <c r="R298"/>
  <c r="P298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5"/>
  <c r="BH275"/>
  <c r="BG275"/>
  <c r="BF275"/>
  <c r="T275"/>
  <c r="R275"/>
  <c r="P275"/>
  <c r="BI266"/>
  <c r="BH266"/>
  <c r="BG266"/>
  <c r="BF266"/>
  <c r="T266"/>
  <c r="R266"/>
  <c r="P266"/>
  <c r="BI261"/>
  <c r="BH261"/>
  <c r="BG261"/>
  <c r="BF261"/>
  <c r="T261"/>
  <c r="R261"/>
  <c r="P261"/>
  <c r="BI248"/>
  <c r="BH248"/>
  <c r="BG248"/>
  <c r="BF248"/>
  <c r="T248"/>
  <c r="R248"/>
  <c r="P248"/>
  <c r="BI244"/>
  <c r="BH244"/>
  <c r="BG244"/>
  <c r="BF244"/>
  <c r="T244"/>
  <c r="R244"/>
  <c r="P244"/>
  <c r="BI233"/>
  <c r="BH233"/>
  <c r="BG233"/>
  <c r="BF233"/>
  <c r="T233"/>
  <c r="R233"/>
  <c r="P233"/>
  <c r="BI226"/>
  <c r="BH226"/>
  <c r="BG226"/>
  <c r="BF226"/>
  <c r="T226"/>
  <c r="R226"/>
  <c r="P226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195"/>
  <c r="BH195"/>
  <c r="BG195"/>
  <c r="BF195"/>
  <c r="T195"/>
  <c r="R195"/>
  <c r="P195"/>
  <c r="BI190"/>
  <c r="BH190"/>
  <c r="BG190"/>
  <c r="BF190"/>
  <c r="T190"/>
  <c r="R190"/>
  <c r="P190"/>
  <c r="BI178"/>
  <c r="BH178"/>
  <c r="BG178"/>
  <c r="BF178"/>
  <c r="T178"/>
  <c r="R178"/>
  <c r="P178"/>
  <c r="BI173"/>
  <c r="BH173"/>
  <c r="BG173"/>
  <c r="BF173"/>
  <c r="T173"/>
  <c r="R173"/>
  <c r="P173"/>
  <c r="BI165"/>
  <c r="BH165"/>
  <c r="BG165"/>
  <c r="BF165"/>
  <c r="T165"/>
  <c r="R165"/>
  <c r="P165"/>
  <c r="BI162"/>
  <c r="BH162"/>
  <c r="BG162"/>
  <c r="BF162"/>
  <c r="T162"/>
  <c r="R162"/>
  <c r="P162"/>
  <c r="BI156"/>
  <c r="BH156"/>
  <c r="BG156"/>
  <c r="BF156"/>
  <c r="T156"/>
  <c r="R156"/>
  <c r="P156"/>
  <c r="BI153"/>
  <c r="BH153"/>
  <c r="BG153"/>
  <c r="BF153"/>
  <c r="T153"/>
  <c r="R153"/>
  <c r="P153"/>
  <c r="BI145"/>
  <c r="BH145"/>
  <c r="BG145"/>
  <c r="BF145"/>
  <c r="T145"/>
  <c r="R145"/>
  <c r="P145"/>
  <c r="BI139"/>
  <c r="BH139"/>
  <c r="BG139"/>
  <c r="BF139"/>
  <c r="T139"/>
  <c r="R139"/>
  <c r="P139"/>
  <c r="BI131"/>
  <c r="BH131"/>
  <c r="BG131"/>
  <c r="BF131"/>
  <c r="T131"/>
  <c r="R131"/>
  <c r="P131"/>
  <c r="F122"/>
  <c r="E120"/>
  <c r="F91"/>
  <c r="E89"/>
  <c r="J26"/>
  <c r="E26"/>
  <c r="J94"/>
  <c r="J25"/>
  <c r="J23"/>
  <c r="E23"/>
  <c r="J93"/>
  <c r="J22"/>
  <c r="J20"/>
  <c r="E20"/>
  <c r="F125"/>
  <c r="J19"/>
  <c r="J17"/>
  <c r="E17"/>
  <c r="F93"/>
  <c r="J16"/>
  <c r="J14"/>
  <c r="J122"/>
  <c r="E7"/>
  <c r="E116"/>
  <c i="12" r="J39"/>
  <c r="J38"/>
  <c i="1" r="AY111"/>
  <c i="12" r="J37"/>
  <c i="1" r="AX111"/>
  <c i="12" r="BI137"/>
  <c r="BH137"/>
  <c r="BG137"/>
  <c r="BF137"/>
  <c r="T137"/>
  <c r="T136"/>
  <c r="R137"/>
  <c r="R136"/>
  <c r="P137"/>
  <c r="P136"/>
  <c r="BI132"/>
  <c r="BH132"/>
  <c r="BG132"/>
  <c r="BF132"/>
  <c r="T132"/>
  <c r="T131"/>
  <c r="R132"/>
  <c r="R131"/>
  <c r="P132"/>
  <c r="P131"/>
  <c r="BI127"/>
  <c r="BH127"/>
  <c r="BG127"/>
  <c r="BF127"/>
  <c r="T127"/>
  <c r="T126"/>
  <c r="R127"/>
  <c r="R126"/>
  <c r="P127"/>
  <c r="P126"/>
  <c r="F118"/>
  <c r="E116"/>
  <c r="F91"/>
  <c r="E89"/>
  <c r="J26"/>
  <c r="E26"/>
  <c r="J94"/>
  <c r="J25"/>
  <c r="J23"/>
  <c r="E23"/>
  <c r="J93"/>
  <c r="J22"/>
  <c r="J20"/>
  <c r="E20"/>
  <c r="F94"/>
  <c r="J19"/>
  <c r="J17"/>
  <c r="E17"/>
  <c r="F120"/>
  <c r="J16"/>
  <c r="J14"/>
  <c r="J118"/>
  <c r="E7"/>
  <c r="E85"/>
  <c i="11" r="T220"/>
  <c r="R220"/>
  <c r="P220"/>
  <c r="BK220"/>
  <c r="J220"/>
  <c r="J103"/>
  <c r="J39"/>
  <c r="J38"/>
  <c i="1" r="AY110"/>
  <c i="11" r="J37"/>
  <c i="1" r="AX110"/>
  <c i="11" r="BI412"/>
  <c r="BH412"/>
  <c r="BG412"/>
  <c r="BF412"/>
  <c r="T412"/>
  <c r="R412"/>
  <c r="P412"/>
  <c r="BI408"/>
  <c r="BH408"/>
  <c r="BG408"/>
  <c r="BF408"/>
  <c r="T408"/>
  <c r="R408"/>
  <c r="P408"/>
  <c r="BI401"/>
  <c r="BH401"/>
  <c r="BG401"/>
  <c r="BF401"/>
  <c r="T401"/>
  <c r="R401"/>
  <c r="P401"/>
  <c r="BI395"/>
  <c r="BH395"/>
  <c r="BG395"/>
  <c r="BF395"/>
  <c r="T395"/>
  <c r="R395"/>
  <c r="P395"/>
  <c r="BI392"/>
  <c r="BH392"/>
  <c r="BG392"/>
  <c r="BF392"/>
  <c r="T392"/>
  <c r="R392"/>
  <c r="P392"/>
  <c r="BI387"/>
  <c r="BH387"/>
  <c r="BG387"/>
  <c r="BF387"/>
  <c r="T387"/>
  <c r="R387"/>
  <c r="P387"/>
  <c r="BI384"/>
  <c r="BH384"/>
  <c r="BG384"/>
  <c r="BF384"/>
  <c r="T384"/>
  <c r="R384"/>
  <c r="P384"/>
  <c r="BI374"/>
  <c r="BH374"/>
  <c r="BG374"/>
  <c r="BF374"/>
  <c r="T374"/>
  <c r="R374"/>
  <c r="P374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1"/>
  <c r="BH351"/>
  <c r="BG351"/>
  <c r="BF351"/>
  <c r="T351"/>
  <c r="R351"/>
  <c r="P351"/>
  <c r="BI344"/>
  <c r="BH344"/>
  <c r="BG344"/>
  <c r="BF344"/>
  <c r="T344"/>
  <c r="R344"/>
  <c r="P344"/>
  <c r="BI339"/>
  <c r="BH339"/>
  <c r="BG339"/>
  <c r="BF339"/>
  <c r="T339"/>
  <c r="R339"/>
  <c r="P339"/>
  <c r="BI326"/>
  <c r="BH326"/>
  <c r="BG326"/>
  <c r="BF326"/>
  <c r="T326"/>
  <c r="R326"/>
  <c r="P326"/>
  <c r="BI318"/>
  <c r="BH318"/>
  <c r="BG318"/>
  <c r="BF318"/>
  <c r="T318"/>
  <c r="R318"/>
  <c r="P318"/>
  <c r="BI313"/>
  <c r="BH313"/>
  <c r="BG313"/>
  <c r="BF313"/>
  <c r="T313"/>
  <c r="R313"/>
  <c r="P313"/>
  <c r="BI307"/>
  <c r="BH307"/>
  <c r="BG307"/>
  <c r="BF307"/>
  <c r="T307"/>
  <c r="R307"/>
  <c r="P307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75"/>
  <c r="BH275"/>
  <c r="BG275"/>
  <c r="BF275"/>
  <c r="T275"/>
  <c r="R275"/>
  <c r="P275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25"/>
  <c r="BH225"/>
  <c r="BG225"/>
  <c r="BF225"/>
  <c r="T225"/>
  <c r="R225"/>
  <c r="P225"/>
  <c r="BI221"/>
  <c r="BH221"/>
  <c r="BG221"/>
  <c r="BF221"/>
  <c r="T221"/>
  <c r="R221"/>
  <c r="P221"/>
  <c r="BI208"/>
  <c r="BH208"/>
  <c r="BG208"/>
  <c r="BF208"/>
  <c r="T208"/>
  <c r="R208"/>
  <c r="P208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2"/>
  <c r="BH182"/>
  <c r="BG182"/>
  <c r="BF182"/>
  <c r="T182"/>
  <c r="R182"/>
  <c r="P182"/>
  <c r="BI177"/>
  <c r="BH177"/>
  <c r="BG177"/>
  <c r="BF177"/>
  <c r="T177"/>
  <c r="R177"/>
  <c r="P177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1"/>
  <c r="BH131"/>
  <c r="BG131"/>
  <c r="BF131"/>
  <c r="T131"/>
  <c r="R131"/>
  <c r="P131"/>
  <c r="F122"/>
  <c r="E120"/>
  <c r="F91"/>
  <c r="E89"/>
  <c r="J26"/>
  <c r="E26"/>
  <c r="J125"/>
  <c r="J25"/>
  <c r="J23"/>
  <c r="E23"/>
  <c r="J93"/>
  <c r="J22"/>
  <c r="J20"/>
  <c r="E20"/>
  <c r="F125"/>
  <c r="J19"/>
  <c r="J17"/>
  <c r="E17"/>
  <c r="F93"/>
  <c r="J16"/>
  <c r="J14"/>
  <c r="J122"/>
  <c r="E7"/>
  <c r="E116"/>
  <c i="10" r="J39"/>
  <c r="J38"/>
  <c i="1" r="AY108"/>
  <c i="10" r="J37"/>
  <c i="1" r="AX108"/>
  <c i="10" r="BI137"/>
  <c r="BH137"/>
  <c r="BG137"/>
  <c r="BF137"/>
  <c r="T137"/>
  <c r="T136"/>
  <c r="R137"/>
  <c r="R136"/>
  <c r="P137"/>
  <c r="P136"/>
  <c r="BI132"/>
  <c r="BH132"/>
  <c r="BG132"/>
  <c r="BF132"/>
  <c r="T132"/>
  <c r="T131"/>
  <c r="R132"/>
  <c r="R131"/>
  <c r="P132"/>
  <c r="BI127"/>
  <c r="BH127"/>
  <c r="BG127"/>
  <c r="BF127"/>
  <c r="T127"/>
  <c r="T126"/>
  <c r="T125"/>
  <c r="T124"/>
  <c r="R127"/>
  <c r="R126"/>
  <c r="P127"/>
  <c r="P126"/>
  <c r="F118"/>
  <c r="E116"/>
  <c r="F91"/>
  <c r="E89"/>
  <c r="J26"/>
  <c r="E26"/>
  <c r="J121"/>
  <c r="J25"/>
  <c r="J23"/>
  <c r="E23"/>
  <c r="J93"/>
  <c r="J22"/>
  <c r="J20"/>
  <c r="E20"/>
  <c r="F121"/>
  <c r="J19"/>
  <c r="J17"/>
  <c r="E17"/>
  <c r="F93"/>
  <c r="J16"/>
  <c r="J14"/>
  <c r="J118"/>
  <c r="E7"/>
  <c r="E85"/>
  <c i="9" r="P129"/>
  <c r="P128"/>
  <c r="J41"/>
  <c r="J40"/>
  <c i="1" r="AY107"/>
  <c i="9" r="J39"/>
  <c i="1" r="AX107"/>
  <c i="9" r="BI161"/>
  <c r="BH161"/>
  <c r="BG161"/>
  <c r="BF161"/>
  <c r="T161"/>
  <c r="T160"/>
  <c r="R161"/>
  <c r="R160"/>
  <c r="P161"/>
  <c r="P160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F121"/>
  <c r="E119"/>
  <c r="F93"/>
  <c r="E91"/>
  <c r="J28"/>
  <c r="E28"/>
  <c r="J124"/>
  <c r="J27"/>
  <c r="J25"/>
  <c r="E25"/>
  <c r="J123"/>
  <c r="J24"/>
  <c r="J22"/>
  <c r="E22"/>
  <c r="F124"/>
  <c r="J21"/>
  <c r="J19"/>
  <c r="E19"/>
  <c r="F95"/>
  <c r="J18"/>
  <c r="J16"/>
  <c r="J93"/>
  <c r="E7"/>
  <c r="E113"/>
  <c i="8" r="J41"/>
  <c r="J40"/>
  <c i="1" r="AY106"/>
  <c i="8" r="J39"/>
  <c i="1" r="AX106"/>
  <c i="8"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3"/>
  <c r="BH513"/>
  <c r="BG513"/>
  <c r="BF513"/>
  <c r="T513"/>
  <c r="R513"/>
  <c r="P513"/>
  <c r="BI508"/>
  <c r="BH508"/>
  <c r="BG508"/>
  <c r="BF508"/>
  <c r="T508"/>
  <c r="R508"/>
  <c r="P508"/>
  <c r="BI503"/>
  <c r="BH503"/>
  <c r="BG503"/>
  <c r="BF503"/>
  <c r="T503"/>
  <c r="R503"/>
  <c r="P503"/>
  <c r="BI498"/>
  <c r="BH498"/>
  <c r="BG498"/>
  <c r="BF498"/>
  <c r="T498"/>
  <c r="R498"/>
  <c r="P498"/>
  <c r="BI488"/>
  <c r="BH488"/>
  <c r="BG488"/>
  <c r="BF488"/>
  <c r="T488"/>
  <c r="R488"/>
  <c r="P488"/>
  <c r="BI482"/>
  <c r="BH482"/>
  <c r="BG482"/>
  <c r="BF482"/>
  <c r="T482"/>
  <c r="R482"/>
  <c r="P482"/>
  <c r="BI479"/>
  <c r="BH479"/>
  <c r="BG479"/>
  <c r="BF479"/>
  <c r="T479"/>
  <c r="R479"/>
  <c r="P479"/>
  <c r="BI473"/>
  <c r="BH473"/>
  <c r="BG473"/>
  <c r="BF473"/>
  <c r="T473"/>
  <c r="R473"/>
  <c r="P473"/>
  <c r="BI467"/>
  <c r="BH467"/>
  <c r="BG467"/>
  <c r="BF467"/>
  <c r="T467"/>
  <c r="R467"/>
  <c r="P467"/>
  <c r="BI462"/>
  <c r="BH462"/>
  <c r="BG462"/>
  <c r="BF462"/>
  <c r="T462"/>
  <c r="R462"/>
  <c r="P462"/>
  <c r="BI457"/>
  <c r="BH457"/>
  <c r="BG457"/>
  <c r="BF457"/>
  <c r="T457"/>
  <c r="R457"/>
  <c r="P457"/>
  <c r="BI453"/>
  <c r="BH453"/>
  <c r="BG453"/>
  <c r="BF453"/>
  <c r="T453"/>
  <c r="R453"/>
  <c r="P453"/>
  <c r="BI445"/>
  <c r="BH445"/>
  <c r="BG445"/>
  <c r="BF445"/>
  <c r="T445"/>
  <c r="R445"/>
  <c r="P445"/>
  <c r="BI440"/>
  <c r="BH440"/>
  <c r="BG440"/>
  <c r="BF440"/>
  <c r="T440"/>
  <c r="R440"/>
  <c r="P440"/>
  <c r="BI433"/>
  <c r="BH433"/>
  <c r="BG433"/>
  <c r="BF433"/>
  <c r="T433"/>
  <c r="R433"/>
  <c r="P433"/>
  <c r="BI427"/>
  <c r="BH427"/>
  <c r="BG427"/>
  <c r="BF427"/>
  <c r="T427"/>
  <c r="R427"/>
  <c r="P427"/>
  <c r="BI414"/>
  <c r="BH414"/>
  <c r="BG414"/>
  <c r="BF414"/>
  <c r="T414"/>
  <c r="R414"/>
  <c r="P414"/>
  <c r="BI408"/>
  <c r="BH408"/>
  <c r="BG408"/>
  <c r="BF408"/>
  <c r="T408"/>
  <c r="R408"/>
  <c r="P408"/>
  <c r="BI402"/>
  <c r="BH402"/>
  <c r="BG402"/>
  <c r="BF402"/>
  <c r="T402"/>
  <c r="R402"/>
  <c r="P402"/>
  <c r="BI394"/>
  <c r="BH394"/>
  <c r="BG394"/>
  <c r="BF394"/>
  <c r="T394"/>
  <c r="R394"/>
  <c r="P394"/>
  <c r="BI389"/>
  <c r="BH389"/>
  <c r="BG389"/>
  <c r="BF389"/>
  <c r="T389"/>
  <c r="R389"/>
  <c r="P389"/>
  <c r="BI385"/>
  <c r="BH385"/>
  <c r="BG385"/>
  <c r="BF385"/>
  <c r="T385"/>
  <c r="R385"/>
  <c r="P385"/>
  <c r="BI380"/>
  <c r="BH380"/>
  <c r="BG380"/>
  <c r="BF380"/>
  <c r="T380"/>
  <c r="R380"/>
  <c r="P380"/>
  <c r="BI377"/>
  <c r="BH377"/>
  <c r="BG377"/>
  <c r="BF377"/>
  <c r="T377"/>
  <c r="R377"/>
  <c r="P377"/>
  <c r="BI372"/>
  <c r="BH372"/>
  <c r="BG372"/>
  <c r="BF372"/>
  <c r="T372"/>
  <c r="R372"/>
  <c r="P372"/>
  <c r="BI364"/>
  <c r="BH364"/>
  <c r="BG364"/>
  <c r="BF364"/>
  <c r="T364"/>
  <c r="R364"/>
  <c r="P364"/>
  <c r="BI358"/>
  <c r="BH358"/>
  <c r="BG358"/>
  <c r="BF358"/>
  <c r="T358"/>
  <c r="R358"/>
  <c r="P358"/>
  <c r="BI353"/>
  <c r="BH353"/>
  <c r="BG353"/>
  <c r="BF353"/>
  <c r="T353"/>
  <c r="R353"/>
  <c r="P353"/>
  <c r="BI341"/>
  <c r="BH341"/>
  <c r="BG341"/>
  <c r="BF341"/>
  <c r="T341"/>
  <c r="R341"/>
  <c r="P341"/>
  <c r="BI329"/>
  <c r="BH329"/>
  <c r="BG329"/>
  <c r="BF329"/>
  <c r="T329"/>
  <c r="R329"/>
  <c r="P329"/>
  <c r="BI318"/>
  <c r="BH318"/>
  <c r="BG318"/>
  <c r="BF318"/>
  <c r="T318"/>
  <c r="R318"/>
  <c r="P318"/>
  <c r="BI312"/>
  <c r="BH312"/>
  <c r="BG312"/>
  <c r="BF312"/>
  <c r="T312"/>
  <c r="R312"/>
  <c r="P312"/>
  <c r="BI307"/>
  <c r="BH307"/>
  <c r="BG307"/>
  <c r="BF307"/>
  <c r="T307"/>
  <c r="R307"/>
  <c r="P307"/>
  <c r="BI303"/>
  <c r="BH303"/>
  <c r="BG303"/>
  <c r="BF303"/>
  <c r="T303"/>
  <c r="R303"/>
  <c r="P303"/>
  <c r="BI297"/>
  <c r="BH297"/>
  <c r="BG297"/>
  <c r="BF297"/>
  <c r="T297"/>
  <c r="R297"/>
  <c r="P297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5"/>
  <c r="BH275"/>
  <c r="BG275"/>
  <c r="BF275"/>
  <c r="T275"/>
  <c r="R275"/>
  <c r="P275"/>
  <c r="BI272"/>
  <c r="BH272"/>
  <c r="BG272"/>
  <c r="BF272"/>
  <c r="T272"/>
  <c r="R272"/>
  <c r="P272"/>
  <c r="BI266"/>
  <c r="BH266"/>
  <c r="BG266"/>
  <c r="BF266"/>
  <c r="T266"/>
  <c r="R266"/>
  <c r="P266"/>
  <c r="BI263"/>
  <c r="BH263"/>
  <c r="BG263"/>
  <c r="BF263"/>
  <c r="T263"/>
  <c r="R263"/>
  <c r="P263"/>
  <c r="BI257"/>
  <c r="BH257"/>
  <c r="BG257"/>
  <c r="BF257"/>
  <c r="T257"/>
  <c r="R257"/>
  <c r="P257"/>
  <c r="BI254"/>
  <c r="BH254"/>
  <c r="BG254"/>
  <c r="BF254"/>
  <c r="T254"/>
  <c r="R254"/>
  <c r="P254"/>
  <c r="BI249"/>
  <c r="BH249"/>
  <c r="BG249"/>
  <c r="BF249"/>
  <c r="T249"/>
  <c r="R249"/>
  <c r="P249"/>
  <c r="BI243"/>
  <c r="BH243"/>
  <c r="BG243"/>
  <c r="BF243"/>
  <c r="T243"/>
  <c r="R243"/>
  <c r="P243"/>
  <c r="BI234"/>
  <c r="BH234"/>
  <c r="BG234"/>
  <c r="BF234"/>
  <c r="T234"/>
  <c r="R234"/>
  <c r="P234"/>
  <c r="BI230"/>
  <c r="BH230"/>
  <c r="BG230"/>
  <c r="BF230"/>
  <c r="T230"/>
  <c r="R230"/>
  <c r="P230"/>
  <c r="BI222"/>
  <c r="BH222"/>
  <c r="BG222"/>
  <c r="BF222"/>
  <c r="T222"/>
  <c r="R222"/>
  <c r="P222"/>
  <c r="BI214"/>
  <c r="BH214"/>
  <c r="BG214"/>
  <c r="BF214"/>
  <c r="T214"/>
  <c r="R214"/>
  <c r="P214"/>
  <c r="BI210"/>
  <c r="BH210"/>
  <c r="BG210"/>
  <c r="BF210"/>
  <c r="T210"/>
  <c r="R210"/>
  <c r="P210"/>
  <c r="BI196"/>
  <c r="BH196"/>
  <c r="BG196"/>
  <c r="BF196"/>
  <c r="T196"/>
  <c r="R196"/>
  <c r="P196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61"/>
  <c r="BH161"/>
  <c r="BG161"/>
  <c r="BF161"/>
  <c r="T161"/>
  <c r="R161"/>
  <c r="P161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F129"/>
  <c r="E127"/>
  <c r="F93"/>
  <c r="E91"/>
  <c r="J28"/>
  <c r="E28"/>
  <c r="J96"/>
  <c r="J27"/>
  <c r="J25"/>
  <c r="E25"/>
  <c r="J95"/>
  <c r="J24"/>
  <c r="J22"/>
  <c r="E22"/>
  <c r="F96"/>
  <c r="J21"/>
  <c r="J19"/>
  <c r="E19"/>
  <c r="F131"/>
  <c r="J18"/>
  <c r="J16"/>
  <c r="J129"/>
  <c r="E7"/>
  <c r="E121"/>
  <c i="7" r="J39"/>
  <c r="J38"/>
  <c i="1" r="AY103"/>
  <c i="7" r="J37"/>
  <c i="1" r="AX103"/>
  <c i="7" r="BI131"/>
  <c r="BH131"/>
  <c r="BG131"/>
  <c r="BF131"/>
  <c r="T131"/>
  <c r="T130"/>
  <c r="R131"/>
  <c r="R130"/>
  <c r="P131"/>
  <c r="P130"/>
  <c r="BI126"/>
  <c r="BH126"/>
  <c r="BG126"/>
  <c r="BF126"/>
  <c r="T126"/>
  <c r="T125"/>
  <c r="T124"/>
  <c r="T123"/>
  <c r="R126"/>
  <c r="R125"/>
  <c r="R124"/>
  <c r="R123"/>
  <c r="P126"/>
  <c r="P125"/>
  <c r="P124"/>
  <c r="P123"/>
  <c i="1" r="AU103"/>
  <c i="7" r="F117"/>
  <c r="E115"/>
  <c r="F91"/>
  <c r="E89"/>
  <c r="J26"/>
  <c r="E26"/>
  <c r="J94"/>
  <c r="J25"/>
  <c r="J23"/>
  <c r="E23"/>
  <c r="J93"/>
  <c r="J22"/>
  <c r="J20"/>
  <c r="E20"/>
  <c r="F120"/>
  <c r="J19"/>
  <c r="J17"/>
  <c r="E17"/>
  <c r="F93"/>
  <c r="J16"/>
  <c r="J14"/>
  <c r="J91"/>
  <c r="E7"/>
  <c r="E111"/>
  <c i="6" r="J39"/>
  <c r="J38"/>
  <c i="1" r="AY102"/>
  <c i="6" r="J37"/>
  <c i="1" r="AX102"/>
  <c i="6" r="BI618"/>
  <c r="BH618"/>
  <c r="BG618"/>
  <c r="BF618"/>
  <c r="T618"/>
  <c r="T617"/>
  <c r="R618"/>
  <c r="R617"/>
  <c r="P618"/>
  <c r="P617"/>
  <c r="BI614"/>
  <c r="BH614"/>
  <c r="BG614"/>
  <c r="BF614"/>
  <c r="T614"/>
  <c r="R614"/>
  <c r="P614"/>
  <c r="BI609"/>
  <c r="BH609"/>
  <c r="BG609"/>
  <c r="BF609"/>
  <c r="T609"/>
  <c r="R609"/>
  <c r="P609"/>
  <c r="BI605"/>
  <c r="BH605"/>
  <c r="BG605"/>
  <c r="BF605"/>
  <c r="T605"/>
  <c r="R605"/>
  <c r="P605"/>
  <c r="BI595"/>
  <c r="BH595"/>
  <c r="BG595"/>
  <c r="BF595"/>
  <c r="T595"/>
  <c r="R595"/>
  <c r="P595"/>
  <c r="BI592"/>
  <c r="BH592"/>
  <c r="BG592"/>
  <c r="BF592"/>
  <c r="T592"/>
  <c r="R592"/>
  <c r="P592"/>
  <c r="BI588"/>
  <c r="BH588"/>
  <c r="BG588"/>
  <c r="BF588"/>
  <c r="T588"/>
  <c r="R588"/>
  <c r="P588"/>
  <c r="BI578"/>
  <c r="BH578"/>
  <c r="BG578"/>
  <c r="BF578"/>
  <c r="T578"/>
  <c r="R578"/>
  <c r="P578"/>
  <c r="BI567"/>
  <c r="BH567"/>
  <c r="BG567"/>
  <c r="BF567"/>
  <c r="T567"/>
  <c r="R567"/>
  <c r="P567"/>
  <c r="BI562"/>
  <c r="BH562"/>
  <c r="BG562"/>
  <c r="BF562"/>
  <c r="T562"/>
  <c r="R562"/>
  <c r="P562"/>
  <c r="BI556"/>
  <c r="BH556"/>
  <c r="BG556"/>
  <c r="BF556"/>
  <c r="T556"/>
  <c r="R556"/>
  <c r="P556"/>
  <c r="BI551"/>
  <c r="BH551"/>
  <c r="BG551"/>
  <c r="BF551"/>
  <c r="T551"/>
  <c r="R551"/>
  <c r="P551"/>
  <c r="BI546"/>
  <c r="BH546"/>
  <c r="BG546"/>
  <c r="BF546"/>
  <c r="T546"/>
  <c r="R546"/>
  <c r="P546"/>
  <c r="BI543"/>
  <c r="BH543"/>
  <c r="BG543"/>
  <c r="BF543"/>
  <c r="T543"/>
  <c r="R543"/>
  <c r="P543"/>
  <c r="BI535"/>
  <c r="BH535"/>
  <c r="BG535"/>
  <c r="BF535"/>
  <c r="T535"/>
  <c r="R535"/>
  <c r="P535"/>
  <c r="BI532"/>
  <c r="BH532"/>
  <c r="BG532"/>
  <c r="BF532"/>
  <c r="T532"/>
  <c r="R532"/>
  <c r="P532"/>
  <c r="BI524"/>
  <c r="BH524"/>
  <c r="BG524"/>
  <c r="BF524"/>
  <c r="T524"/>
  <c r="R524"/>
  <c r="P524"/>
  <c r="BI516"/>
  <c r="BH516"/>
  <c r="BG516"/>
  <c r="BF516"/>
  <c r="T516"/>
  <c r="R516"/>
  <c r="P516"/>
  <c r="BI503"/>
  <c r="BH503"/>
  <c r="BG503"/>
  <c r="BF503"/>
  <c r="T503"/>
  <c r="R503"/>
  <c r="P503"/>
  <c r="BI495"/>
  <c r="BH495"/>
  <c r="BG495"/>
  <c r="BF495"/>
  <c r="T495"/>
  <c r="R495"/>
  <c r="P495"/>
  <c r="BI490"/>
  <c r="BH490"/>
  <c r="BG490"/>
  <c r="BF490"/>
  <c r="T490"/>
  <c r="R490"/>
  <c r="P490"/>
  <c r="BI477"/>
  <c r="BH477"/>
  <c r="BG477"/>
  <c r="BF477"/>
  <c r="T477"/>
  <c r="R477"/>
  <c r="P477"/>
  <c r="BI469"/>
  <c r="BH469"/>
  <c r="BG469"/>
  <c r="BF469"/>
  <c r="T469"/>
  <c r="R469"/>
  <c r="P469"/>
  <c r="BI461"/>
  <c r="BH461"/>
  <c r="BG461"/>
  <c r="BF461"/>
  <c r="T461"/>
  <c r="R461"/>
  <c r="P461"/>
  <c r="BI456"/>
  <c r="BH456"/>
  <c r="BG456"/>
  <c r="BF456"/>
  <c r="T456"/>
  <c r="R456"/>
  <c r="P456"/>
  <c r="BI439"/>
  <c r="BH439"/>
  <c r="BG439"/>
  <c r="BF439"/>
  <c r="T439"/>
  <c r="R439"/>
  <c r="P439"/>
  <c r="BI434"/>
  <c r="BH434"/>
  <c r="BG434"/>
  <c r="BF434"/>
  <c r="T434"/>
  <c r="R434"/>
  <c r="P434"/>
  <c r="BI425"/>
  <c r="BH425"/>
  <c r="BG425"/>
  <c r="BF425"/>
  <c r="T425"/>
  <c r="R425"/>
  <c r="P425"/>
  <c r="BI414"/>
  <c r="BH414"/>
  <c r="BG414"/>
  <c r="BF414"/>
  <c r="T414"/>
  <c r="R414"/>
  <c r="P414"/>
  <c r="BI409"/>
  <c r="BH409"/>
  <c r="BG409"/>
  <c r="BF409"/>
  <c r="T409"/>
  <c r="R409"/>
  <c r="P409"/>
  <c r="BI403"/>
  <c r="BH403"/>
  <c r="BG403"/>
  <c r="BF403"/>
  <c r="T403"/>
  <c r="R403"/>
  <c r="P403"/>
  <c r="BI394"/>
  <c r="BH394"/>
  <c r="BG394"/>
  <c r="BF394"/>
  <c r="T394"/>
  <c r="R394"/>
  <c r="P394"/>
  <c r="BI389"/>
  <c r="BH389"/>
  <c r="BG389"/>
  <c r="BF389"/>
  <c r="T389"/>
  <c r="R389"/>
  <c r="P389"/>
  <c r="BI384"/>
  <c r="BH384"/>
  <c r="BG384"/>
  <c r="BF384"/>
  <c r="T384"/>
  <c r="R384"/>
  <c r="P384"/>
  <c r="BI381"/>
  <c r="BH381"/>
  <c r="BG381"/>
  <c r="BF381"/>
  <c r="T381"/>
  <c r="R381"/>
  <c r="P381"/>
  <c r="BI376"/>
  <c r="BH376"/>
  <c r="BG376"/>
  <c r="BF376"/>
  <c r="T376"/>
  <c r="R376"/>
  <c r="P376"/>
  <c r="BI370"/>
  <c r="BH370"/>
  <c r="BG370"/>
  <c r="BF370"/>
  <c r="T370"/>
  <c r="R370"/>
  <c r="P370"/>
  <c r="BI367"/>
  <c r="BH367"/>
  <c r="BG367"/>
  <c r="BF367"/>
  <c r="T367"/>
  <c r="R367"/>
  <c r="P367"/>
  <c r="BI362"/>
  <c r="BH362"/>
  <c r="BG362"/>
  <c r="BF362"/>
  <c r="T362"/>
  <c r="R362"/>
  <c r="P362"/>
  <c r="BI352"/>
  <c r="BH352"/>
  <c r="BG352"/>
  <c r="BF352"/>
  <c r="T352"/>
  <c r="R352"/>
  <c r="P352"/>
  <c r="BI341"/>
  <c r="BH341"/>
  <c r="BG341"/>
  <c r="BF341"/>
  <c r="T341"/>
  <c r="R341"/>
  <c r="P341"/>
  <c r="BI332"/>
  <c r="BH332"/>
  <c r="BG332"/>
  <c r="BF332"/>
  <c r="T332"/>
  <c r="R332"/>
  <c r="P332"/>
  <c r="BI318"/>
  <c r="BH318"/>
  <c r="BG318"/>
  <c r="BF318"/>
  <c r="T318"/>
  <c r="R318"/>
  <c r="P318"/>
  <c r="BI312"/>
  <c r="BH312"/>
  <c r="BG312"/>
  <c r="BF312"/>
  <c r="T312"/>
  <c r="R312"/>
  <c r="P312"/>
  <c r="BI306"/>
  <c r="BH306"/>
  <c r="BG306"/>
  <c r="BF306"/>
  <c r="T306"/>
  <c r="R306"/>
  <c r="P306"/>
  <c r="BI301"/>
  <c r="BH301"/>
  <c r="BG301"/>
  <c r="BF301"/>
  <c r="T301"/>
  <c r="R301"/>
  <c r="P301"/>
  <c r="BI293"/>
  <c r="BH293"/>
  <c r="BG293"/>
  <c r="BF293"/>
  <c r="T293"/>
  <c r="R293"/>
  <c r="P293"/>
  <c r="BI285"/>
  <c r="BH285"/>
  <c r="BG285"/>
  <c r="BF285"/>
  <c r="T285"/>
  <c r="R285"/>
  <c r="P285"/>
  <c r="BI280"/>
  <c r="BH280"/>
  <c r="BG280"/>
  <c r="BF280"/>
  <c r="T280"/>
  <c r="R280"/>
  <c r="P280"/>
  <c r="BI271"/>
  <c r="BH271"/>
  <c r="BG271"/>
  <c r="BF271"/>
  <c r="T271"/>
  <c r="R271"/>
  <c r="P271"/>
  <c r="BI265"/>
  <c r="BH265"/>
  <c r="BG265"/>
  <c r="BF265"/>
  <c r="T265"/>
  <c r="R265"/>
  <c r="P265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30"/>
  <c r="BH230"/>
  <c r="BG230"/>
  <c r="BF230"/>
  <c r="T230"/>
  <c r="R230"/>
  <c r="P230"/>
  <c r="BI222"/>
  <c r="BH222"/>
  <c r="BG222"/>
  <c r="BF222"/>
  <c r="T222"/>
  <c r="R222"/>
  <c r="P222"/>
  <c r="BI217"/>
  <c r="BH217"/>
  <c r="BG217"/>
  <c r="BF217"/>
  <c r="T217"/>
  <c r="R217"/>
  <c r="P217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42"/>
  <c r="BH142"/>
  <c r="BG142"/>
  <c r="BF142"/>
  <c r="T142"/>
  <c r="R142"/>
  <c r="P142"/>
  <c r="BI132"/>
  <c r="BH132"/>
  <c r="BG132"/>
  <c r="BF132"/>
  <c r="T132"/>
  <c r="R132"/>
  <c r="P132"/>
  <c r="F123"/>
  <c r="E121"/>
  <c r="F91"/>
  <c r="E89"/>
  <c r="J26"/>
  <c r="E26"/>
  <c r="J94"/>
  <c r="J25"/>
  <c r="J23"/>
  <c r="E23"/>
  <c r="J93"/>
  <c r="J22"/>
  <c r="J20"/>
  <c r="E20"/>
  <c r="F126"/>
  <c r="J19"/>
  <c r="J17"/>
  <c r="E17"/>
  <c r="F93"/>
  <c r="J16"/>
  <c r="J14"/>
  <c r="J123"/>
  <c r="E7"/>
  <c r="E85"/>
  <c i="5" r="J39"/>
  <c r="J38"/>
  <c i="1" r="AY100"/>
  <c i="5" r="J37"/>
  <c i="1" r="AX100"/>
  <c i="5" r="BI137"/>
  <c r="BH137"/>
  <c r="BG137"/>
  <c r="BF137"/>
  <c r="T137"/>
  <c r="T136"/>
  <c r="R137"/>
  <c r="R136"/>
  <c r="P137"/>
  <c r="P136"/>
  <c r="BI132"/>
  <c r="BH132"/>
  <c r="BG132"/>
  <c r="BF132"/>
  <c r="T132"/>
  <c r="T131"/>
  <c r="R132"/>
  <c r="R131"/>
  <c r="P132"/>
  <c r="P131"/>
  <c r="BI127"/>
  <c r="BH127"/>
  <c r="BG127"/>
  <c r="BF127"/>
  <c r="T127"/>
  <c r="T126"/>
  <c r="T125"/>
  <c r="T124"/>
  <c r="R127"/>
  <c r="R126"/>
  <c r="R125"/>
  <c r="R124"/>
  <c r="P127"/>
  <c r="P126"/>
  <c r="P125"/>
  <c r="P124"/>
  <c i="1" r="AU100"/>
  <c i="5" r="F118"/>
  <c r="E116"/>
  <c r="F91"/>
  <c r="E89"/>
  <c r="J26"/>
  <c r="E26"/>
  <c r="J121"/>
  <c r="J25"/>
  <c r="J23"/>
  <c r="E23"/>
  <c r="J93"/>
  <c r="J22"/>
  <c r="J20"/>
  <c r="E20"/>
  <c r="F94"/>
  <c r="J19"/>
  <c r="J17"/>
  <c r="E17"/>
  <c r="F93"/>
  <c r="J16"/>
  <c r="J14"/>
  <c r="J118"/>
  <c r="E7"/>
  <c r="E85"/>
  <c i="4" r="J39"/>
  <c r="J38"/>
  <c i="1" r="AY99"/>
  <c i="4" r="J37"/>
  <c i="1" r="AX99"/>
  <c i="4" r="BI432"/>
  <c r="BH432"/>
  <c r="BG432"/>
  <c r="BF432"/>
  <c r="T432"/>
  <c r="R432"/>
  <c r="P432"/>
  <c r="BI428"/>
  <c r="BH428"/>
  <c r="BG428"/>
  <c r="BF428"/>
  <c r="T428"/>
  <c r="R428"/>
  <c r="P428"/>
  <c r="BI421"/>
  <c r="BH421"/>
  <c r="BG421"/>
  <c r="BF421"/>
  <c r="T421"/>
  <c r="R421"/>
  <c r="P421"/>
  <c r="BI415"/>
  <c r="BH415"/>
  <c r="BG415"/>
  <c r="BF415"/>
  <c r="T415"/>
  <c r="R415"/>
  <c r="P415"/>
  <c r="BI411"/>
  <c r="BH411"/>
  <c r="BG411"/>
  <c r="BF411"/>
  <c r="T411"/>
  <c r="R411"/>
  <c r="P411"/>
  <c r="BI406"/>
  <c r="BH406"/>
  <c r="BG406"/>
  <c r="BF406"/>
  <c r="T406"/>
  <c r="R406"/>
  <c r="P406"/>
  <c r="BI402"/>
  <c r="BH402"/>
  <c r="BG402"/>
  <c r="BF402"/>
  <c r="T402"/>
  <c r="R402"/>
  <c r="P402"/>
  <c r="BI394"/>
  <c r="BH394"/>
  <c r="BG394"/>
  <c r="BF394"/>
  <c r="T394"/>
  <c r="R394"/>
  <c r="P394"/>
  <c r="BI388"/>
  <c r="BH388"/>
  <c r="BG388"/>
  <c r="BF388"/>
  <c r="T388"/>
  <c r="R388"/>
  <c r="P388"/>
  <c r="BI383"/>
  <c r="BH383"/>
  <c r="BG383"/>
  <c r="BF383"/>
  <c r="T383"/>
  <c r="R383"/>
  <c r="P383"/>
  <c r="BI377"/>
  <c r="BH377"/>
  <c r="BG377"/>
  <c r="BF377"/>
  <c r="T377"/>
  <c r="R377"/>
  <c r="P377"/>
  <c r="BI373"/>
  <c r="BH373"/>
  <c r="BG373"/>
  <c r="BF373"/>
  <c r="T373"/>
  <c r="R373"/>
  <c r="P373"/>
  <c r="BI367"/>
  <c r="BH367"/>
  <c r="BG367"/>
  <c r="BF367"/>
  <c r="T367"/>
  <c r="R367"/>
  <c r="P367"/>
  <c r="BI362"/>
  <c r="BH362"/>
  <c r="BG362"/>
  <c r="BF362"/>
  <c r="T362"/>
  <c r="R362"/>
  <c r="P362"/>
  <c r="BI356"/>
  <c r="BH356"/>
  <c r="BG356"/>
  <c r="BF356"/>
  <c r="T356"/>
  <c r="R356"/>
  <c r="P356"/>
  <c r="BI331"/>
  <c r="BH331"/>
  <c r="BG331"/>
  <c r="BF331"/>
  <c r="T331"/>
  <c r="R331"/>
  <c r="P331"/>
  <c r="BI326"/>
  <c r="BH326"/>
  <c r="BG326"/>
  <c r="BF326"/>
  <c r="T326"/>
  <c r="R326"/>
  <c r="P326"/>
  <c r="BI301"/>
  <c r="BH301"/>
  <c r="BG301"/>
  <c r="BF301"/>
  <c r="T301"/>
  <c r="R301"/>
  <c r="P301"/>
  <c r="BI295"/>
  <c r="BH295"/>
  <c r="BG295"/>
  <c r="BF295"/>
  <c r="T295"/>
  <c r="R295"/>
  <c r="P295"/>
  <c r="BI285"/>
  <c r="BH285"/>
  <c r="BG285"/>
  <c r="BF285"/>
  <c r="T285"/>
  <c r="R285"/>
  <c r="P285"/>
  <c r="BI278"/>
  <c r="BH278"/>
  <c r="BG278"/>
  <c r="BF278"/>
  <c r="T278"/>
  <c r="R278"/>
  <c r="P278"/>
  <c r="BI271"/>
  <c r="BH271"/>
  <c r="BG271"/>
  <c r="BF271"/>
  <c r="T271"/>
  <c r="R271"/>
  <c r="P271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39"/>
  <c r="BH239"/>
  <c r="BG239"/>
  <c r="BF239"/>
  <c r="T239"/>
  <c r="R239"/>
  <c r="P239"/>
  <c r="BI229"/>
  <c r="BH229"/>
  <c r="BG229"/>
  <c r="BF229"/>
  <c r="T229"/>
  <c r="R229"/>
  <c r="P229"/>
  <c r="BI220"/>
  <c r="BH220"/>
  <c r="BG220"/>
  <c r="BF220"/>
  <c r="T220"/>
  <c r="T212"/>
  <c r="R220"/>
  <c r="R212"/>
  <c r="P220"/>
  <c r="P212"/>
  <c r="BI213"/>
  <c r="BH213"/>
  <c r="BG213"/>
  <c r="BF213"/>
  <c r="T213"/>
  <c r="R213"/>
  <c r="P213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123"/>
  <c r="J22"/>
  <c r="J20"/>
  <c r="E20"/>
  <c r="F94"/>
  <c r="J19"/>
  <c r="J17"/>
  <c r="E17"/>
  <c r="F123"/>
  <c r="J16"/>
  <c r="J14"/>
  <c r="J121"/>
  <c r="E7"/>
  <c r="E115"/>
  <c i="3" r="J39"/>
  <c r="J38"/>
  <c i="1" r="AY97"/>
  <c i="3" r="J37"/>
  <c i="1" r="AX97"/>
  <c i="3" r="BI137"/>
  <c r="BH137"/>
  <c r="BG137"/>
  <c r="BF137"/>
  <c r="T137"/>
  <c r="T136"/>
  <c r="R137"/>
  <c r="R136"/>
  <c r="P137"/>
  <c r="P136"/>
  <c r="BI132"/>
  <c r="BH132"/>
  <c r="BG132"/>
  <c r="BF132"/>
  <c r="T132"/>
  <c r="T131"/>
  <c r="R132"/>
  <c r="R131"/>
  <c r="P132"/>
  <c r="P131"/>
  <c r="BI127"/>
  <c r="BH127"/>
  <c r="BG127"/>
  <c r="BF127"/>
  <c r="T127"/>
  <c r="T126"/>
  <c r="T125"/>
  <c r="T124"/>
  <c r="R127"/>
  <c r="R126"/>
  <c r="R125"/>
  <c r="R124"/>
  <c r="P127"/>
  <c r="P126"/>
  <c r="P125"/>
  <c r="P124"/>
  <c i="1" r="AU97"/>
  <c i="3"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120"/>
  <c r="J16"/>
  <c r="J14"/>
  <c r="J118"/>
  <c r="E7"/>
  <c r="E85"/>
  <c i="2" r="J39"/>
  <c r="J38"/>
  <c i="1" r="AY96"/>
  <c i="2" r="J37"/>
  <c i="1" r="AX96"/>
  <c i="2" r="BI427"/>
  <c r="BH427"/>
  <c r="BG427"/>
  <c r="BF427"/>
  <c r="T427"/>
  <c r="R427"/>
  <c r="P427"/>
  <c r="BI423"/>
  <c r="BH423"/>
  <c r="BG423"/>
  <c r="BF423"/>
  <c r="T423"/>
  <c r="R423"/>
  <c r="P423"/>
  <c r="BI417"/>
  <c r="BH417"/>
  <c r="BG417"/>
  <c r="BF417"/>
  <c r="T417"/>
  <c r="R417"/>
  <c r="P417"/>
  <c r="BI412"/>
  <c r="BH412"/>
  <c r="BG412"/>
  <c r="BF412"/>
  <c r="T412"/>
  <c r="R412"/>
  <c r="P412"/>
  <c r="BI408"/>
  <c r="BH408"/>
  <c r="BG408"/>
  <c r="BF408"/>
  <c r="T408"/>
  <c r="R408"/>
  <c r="P408"/>
  <c r="BI403"/>
  <c r="BH403"/>
  <c r="BG403"/>
  <c r="BF403"/>
  <c r="T403"/>
  <c r="R403"/>
  <c r="P403"/>
  <c r="BI399"/>
  <c r="BH399"/>
  <c r="BG399"/>
  <c r="BF399"/>
  <c r="T399"/>
  <c r="R399"/>
  <c r="P399"/>
  <c r="BI389"/>
  <c r="BH389"/>
  <c r="BG389"/>
  <c r="BF389"/>
  <c r="T389"/>
  <c r="R389"/>
  <c r="P389"/>
  <c r="BI383"/>
  <c r="BH383"/>
  <c r="BG383"/>
  <c r="BF383"/>
  <c r="T383"/>
  <c r="R383"/>
  <c r="P383"/>
  <c r="BI379"/>
  <c r="BH379"/>
  <c r="BG379"/>
  <c r="BF379"/>
  <c r="T379"/>
  <c r="R379"/>
  <c r="P379"/>
  <c r="BI373"/>
  <c r="BH373"/>
  <c r="BG373"/>
  <c r="BF373"/>
  <c r="T373"/>
  <c r="R373"/>
  <c r="P373"/>
  <c r="BI354"/>
  <c r="BH354"/>
  <c r="BG354"/>
  <c r="BF354"/>
  <c r="T354"/>
  <c r="R354"/>
  <c r="P354"/>
  <c r="BI349"/>
  <c r="BH349"/>
  <c r="BG349"/>
  <c r="BF349"/>
  <c r="T349"/>
  <c r="R349"/>
  <c r="P349"/>
  <c r="BI343"/>
  <c r="BH343"/>
  <c r="BG343"/>
  <c r="BF343"/>
  <c r="T343"/>
  <c r="R343"/>
  <c r="P343"/>
  <c r="BI337"/>
  <c r="BH337"/>
  <c r="BG337"/>
  <c r="BF337"/>
  <c r="T337"/>
  <c r="R337"/>
  <c r="P337"/>
  <c r="BI332"/>
  <c r="BH332"/>
  <c r="BG332"/>
  <c r="BF332"/>
  <c r="T332"/>
  <c r="R332"/>
  <c r="P332"/>
  <c r="BI321"/>
  <c r="BH321"/>
  <c r="BG321"/>
  <c r="BF321"/>
  <c r="T321"/>
  <c r="R321"/>
  <c r="P321"/>
  <c r="BI302"/>
  <c r="BH302"/>
  <c r="BG302"/>
  <c r="BF302"/>
  <c r="T302"/>
  <c r="R302"/>
  <c r="P302"/>
  <c r="BI297"/>
  <c r="BH297"/>
  <c r="BG297"/>
  <c r="BF297"/>
  <c r="T297"/>
  <c r="R297"/>
  <c r="P297"/>
  <c r="BI290"/>
  <c r="BH290"/>
  <c r="BG290"/>
  <c r="BF290"/>
  <c r="T290"/>
  <c r="R290"/>
  <c r="P290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58"/>
  <c r="BH258"/>
  <c r="BG258"/>
  <c r="BF258"/>
  <c r="T258"/>
  <c r="R258"/>
  <c r="P258"/>
  <c r="BI248"/>
  <c r="BH248"/>
  <c r="BG248"/>
  <c r="BF248"/>
  <c r="T248"/>
  <c r="R248"/>
  <c r="P248"/>
  <c r="BI232"/>
  <c r="BH232"/>
  <c r="BG232"/>
  <c r="BF232"/>
  <c r="T232"/>
  <c r="R232"/>
  <c r="P232"/>
  <c r="BI225"/>
  <c r="BH225"/>
  <c r="BG225"/>
  <c r="BF225"/>
  <c r="T225"/>
  <c r="R225"/>
  <c r="P225"/>
  <c r="BI217"/>
  <c r="BH217"/>
  <c r="BG217"/>
  <c r="BF217"/>
  <c r="T217"/>
  <c r="T216"/>
  <c r="R217"/>
  <c r="R216"/>
  <c r="P217"/>
  <c r="P216"/>
  <c r="BI206"/>
  <c r="BH206"/>
  <c r="BG206"/>
  <c r="BF206"/>
  <c r="T206"/>
  <c r="R206"/>
  <c r="P206"/>
  <c r="BI196"/>
  <c r="BH196"/>
  <c r="BG196"/>
  <c r="BF196"/>
  <c r="T196"/>
  <c r="R196"/>
  <c r="P196"/>
  <c r="BI193"/>
  <c r="BH193"/>
  <c r="BG193"/>
  <c r="BF193"/>
  <c r="T193"/>
  <c r="R193"/>
  <c r="P193"/>
  <c r="BI185"/>
  <c r="BH185"/>
  <c r="BG185"/>
  <c r="BF185"/>
  <c r="T185"/>
  <c r="R185"/>
  <c r="P185"/>
  <c r="BI180"/>
  <c r="BH180"/>
  <c r="BG180"/>
  <c r="BF180"/>
  <c r="T180"/>
  <c r="R180"/>
  <c r="P180"/>
  <c r="BI170"/>
  <c r="BH170"/>
  <c r="BG170"/>
  <c r="BF170"/>
  <c r="T170"/>
  <c r="R170"/>
  <c r="P170"/>
  <c r="BI165"/>
  <c r="BH165"/>
  <c r="BG165"/>
  <c r="BF165"/>
  <c r="T165"/>
  <c r="R165"/>
  <c r="P165"/>
  <c r="BI158"/>
  <c r="BH158"/>
  <c r="BG158"/>
  <c r="BF158"/>
  <c r="T158"/>
  <c r="R158"/>
  <c r="P158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1"/>
  <c r="BH131"/>
  <c r="BG131"/>
  <c r="BF131"/>
  <c r="T131"/>
  <c r="R131"/>
  <c r="P131"/>
  <c r="F122"/>
  <c r="E120"/>
  <c r="F91"/>
  <c r="E89"/>
  <c r="J26"/>
  <c r="E26"/>
  <c r="J94"/>
  <c r="J25"/>
  <c r="J23"/>
  <c r="E23"/>
  <c r="J124"/>
  <c r="J22"/>
  <c r="J20"/>
  <c r="E20"/>
  <c r="F94"/>
  <c r="J19"/>
  <c r="J17"/>
  <c r="E17"/>
  <c r="F93"/>
  <c r="J16"/>
  <c r="J14"/>
  <c r="J122"/>
  <c r="E7"/>
  <c r="E85"/>
  <c i="1" r="L90"/>
  <c r="AM90"/>
  <c r="AM89"/>
  <c r="L89"/>
  <c r="AM87"/>
  <c r="L87"/>
  <c r="L85"/>
  <c r="L84"/>
  <c i="2" r="BK139"/>
  <c r="J145"/>
  <c r="J170"/>
  <c r="BK427"/>
  <c r="J403"/>
  <c r="J248"/>
  <c i="1" r="AS98"/>
  <c i="4" r="J146"/>
  <c r="BK256"/>
  <c r="J356"/>
  <c r="BK200"/>
  <c r="BK373"/>
  <c r="J373"/>
  <c i="6" r="BK381"/>
  <c r="BK477"/>
  <c r="J495"/>
  <c r="J230"/>
  <c r="BK146"/>
  <c r="BK251"/>
  <c r="BK532"/>
  <c r="J456"/>
  <c r="J318"/>
  <c r="J189"/>
  <c r="J567"/>
  <c r="J362"/>
  <c r="BK376"/>
  <c i="7" r="BK126"/>
  <c i="8" r="J482"/>
  <c r="J210"/>
  <c r="BK234"/>
  <c r="BK394"/>
  <c r="BK513"/>
  <c r="J394"/>
  <c r="BK473"/>
  <c r="BK524"/>
  <c r="J196"/>
  <c i="9" r="J130"/>
  <c i="11" r="BK292"/>
  <c r="BK307"/>
  <c r="BK408"/>
  <c r="J395"/>
  <c r="BK368"/>
  <c r="BK326"/>
  <c i="12" r="J137"/>
  <c i="13" r="BK211"/>
  <c r="J233"/>
  <c r="J219"/>
  <c r="BK361"/>
  <c r="J286"/>
  <c r="BK219"/>
  <c r="J348"/>
  <c r="BK329"/>
  <c r="BK162"/>
  <c r="BK226"/>
  <c i="2" r="J349"/>
  <c i="4" r="BK204"/>
  <c r="J432"/>
  <c r="J138"/>
  <c r="BK362"/>
  <c r="BK168"/>
  <c i="6" r="J158"/>
  <c r="BK132"/>
  <c r="J245"/>
  <c r="BK312"/>
  <c r="J184"/>
  <c r="BK409"/>
  <c r="BK172"/>
  <c r="BK394"/>
  <c r="BK490"/>
  <c i="8" r="J488"/>
  <c r="J214"/>
  <c r="BK402"/>
  <c i="9" r="BK130"/>
  <c r="J156"/>
  <c i="10" r="BK132"/>
  <c r="J132"/>
  <c i="11" r="J182"/>
  <c r="J275"/>
  <c r="J225"/>
  <c r="J254"/>
  <c r="J307"/>
  <c r="J208"/>
  <c r="J131"/>
  <c r="BK384"/>
  <c r="BK259"/>
  <c r="BK287"/>
  <c r="J142"/>
  <c i="12" r="BK132"/>
  <c i="13" r="BK261"/>
  <c r="J145"/>
  <c r="BK402"/>
  <c r="BK348"/>
  <c r="J291"/>
  <c r="J342"/>
  <c r="BK392"/>
  <c r="BK156"/>
  <c r="BK190"/>
  <c r="J195"/>
  <c i="3" r="F36"/>
  <c i="1" r="BA97"/>
  <c i="4" r="J402"/>
  <c r="J271"/>
  <c r="BK367"/>
  <c r="BK163"/>
  <c i="5" r="BK132"/>
  <c i="6" r="J271"/>
  <c r="BK389"/>
  <c r="J367"/>
  <c r="BK158"/>
  <c r="BK192"/>
  <c i="8" r="BK297"/>
  <c r="BK479"/>
  <c r="BK414"/>
  <c r="BK153"/>
  <c r="BK467"/>
  <c r="J467"/>
  <c i="2" r="BK302"/>
  <c r="J193"/>
  <c r="BK232"/>
  <c r="BK185"/>
  <c r="BK423"/>
  <c r="J343"/>
  <c r="J206"/>
  <c i="3" r="J132"/>
  <c i="4" r="J406"/>
  <c r="BK411"/>
  <c r="J301"/>
  <c r="J421"/>
  <c r="BK186"/>
  <c r="BK213"/>
  <c r="J388"/>
  <c r="BK388"/>
  <c i="5" r="J132"/>
  <c i="6" r="BK265"/>
  <c r="BK524"/>
  <c r="J265"/>
  <c r="J217"/>
  <c r="J132"/>
  <c r="BK439"/>
  <c r="J179"/>
  <c r="J142"/>
  <c r="BK293"/>
  <c i="7" r="J126"/>
  <c i="8" r="BK364"/>
  <c r="BK341"/>
  <c r="J144"/>
  <c r="J254"/>
  <c r="J243"/>
  <c r="J521"/>
  <c r="BK521"/>
  <c r="J230"/>
  <c r="J380"/>
  <c r="BK427"/>
  <c r="J377"/>
  <c i="9" r="BK140"/>
  <c i="10" r="J137"/>
  <c i="11" r="J292"/>
  <c r="BK139"/>
  <c r="J313"/>
  <c r="BK196"/>
  <c r="J243"/>
  <c r="J259"/>
  <c r="J408"/>
  <c r="J351"/>
  <c r="J392"/>
  <c r="BK243"/>
  <c r="J287"/>
  <c i="12" r="J132"/>
  <c i="13" r="BK153"/>
  <c r="J153"/>
  <c r="J281"/>
  <c r="BK377"/>
  <c r="BK308"/>
  <c r="BK389"/>
  <c r="J361"/>
  <c r="BK398"/>
  <c r="J266"/>
  <c r="J131"/>
  <c r="J261"/>
  <c i="14" r="BK126"/>
  <c i="2" r="BK379"/>
  <c r="BK142"/>
  <c r="BK131"/>
  <c r="J417"/>
  <c r="J408"/>
  <c r="J321"/>
  <c r="J379"/>
  <c r="BK275"/>
  <c r="BK321"/>
  <c i="4" r="J377"/>
  <c r="BK138"/>
  <c i="6" r="BK495"/>
  <c r="BK367"/>
  <c r="BK370"/>
  <c r="BK461"/>
  <c r="BK578"/>
  <c r="J609"/>
  <c r="J293"/>
  <c r="J578"/>
  <c r="J409"/>
  <c r="J203"/>
  <c r="J490"/>
  <c r="J389"/>
  <c r="J461"/>
  <c i="8" r="BK433"/>
  <c r="J161"/>
  <c r="BK257"/>
  <c r="BK445"/>
  <c r="J498"/>
  <c r="BK144"/>
  <c r="BK453"/>
  <c r="J186"/>
  <c r="BK281"/>
  <c r="J176"/>
  <c r="J462"/>
  <c i="9" r="J140"/>
  <c i="2" r="BK280"/>
  <c r="J217"/>
  <c r="BK408"/>
  <c r="J337"/>
  <c i="1" r="AS101"/>
  <c i="4" r="J130"/>
  <c i="6" r="J192"/>
  <c r="BK239"/>
  <c r="BK605"/>
  <c r="BK434"/>
  <c r="J233"/>
  <c r="J551"/>
  <c i="8" r="J524"/>
  <c r="J153"/>
  <c r="J453"/>
  <c r="BK230"/>
  <c r="BK249"/>
  <c r="BK196"/>
  <c r="BK508"/>
  <c r="J147"/>
  <c r="BK290"/>
  <c r="BK272"/>
  <c r="BK173"/>
  <c i="9" r="J161"/>
  <c i="11" r="J412"/>
  <c r="J221"/>
  <c r="J326"/>
  <c r="BK412"/>
  <c r="J145"/>
  <c i="12" r="F37"/>
  <c i="1" r="BB111"/>
  <c i="13" r="BK286"/>
  <c r="J165"/>
  <c r="BK173"/>
  <c i="2" r="J389"/>
  <c r="J196"/>
  <c r="BK373"/>
  <c r="BK196"/>
  <c r="J399"/>
  <c r="BK332"/>
  <c r="J180"/>
  <c r="BK337"/>
  <c r="BK354"/>
  <c i="4" r="BK141"/>
  <c r="BK406"/>
  <c r="J181"/>
  <c r="BK146"/>
  <c r="J213"/>
  <c r="BK130"/>
  <c r="J285"/>
  <c i="5" r="F36"/>
  <c i="1" r="BA100"/>
  <c i="6" r="BK352"/>
  <c r="J381"/>
  <c r="BK535"/>
  <c r="J255"/>
  <c r="BK503"/>
  <c r="J562"/>
  <c r="J592"/>
  <c r="J524"/>
  <c r="BK255"/>
  <c r="J516"/>
  <c r="BK198"/>
  <c i="8" r="BK488"/>
  <c r="J303"/>
  <c r="J290"/>
  <c r="BK285"/>
  <c r="J138"/>
  <c r="J473"/>
  <c r="BK380"/>
  <c r="J285"/>
  <c r="BK482"/>
  <c r="BK176"/>
  <c r="BK161"/>
  <c r="J329"/>
  <c i="9" r="J150"/>
  <c r="J144"/>
  <c i="10" r="BK137"/>
  <c i="11" r="BK208"/>
  <c r="BK344"/>
  <c r="BK351"/>
  <c r="BK318"/>
  <c r="BK339"/>
  <c r="BK162"/>
  <c r="BK401"/>
  <c r="BK221"/>
  <c r="J238"/>
  <c r="BK275"/>
  <c r="BK131"/>
  <c i="12" r="J127"/>
  <c i="13" r="BK248"/>
  <c r="J173"/>
  <c r="BK275"/>
  <c r="J398"/>
  <c r="J313"/>
  <c r="J392"/>
  <c r="J298"/>
  <c r="BK355"/>
  <c r="BK281"/>
  <c r="BK178"/>
  <c r="J308"/>
  <c i="1" r="AS112"/>
  <c i="2" r="BK158"/>
  <c r="BK148"/>
  <c r="J148"/>
  <c r="BK389"/>
  <c r="J290"/>
  <c r="BK343"/>
  <c r="J373"/>
  <c r="BK290"/>
  <c i="4" r="BK394"/>
  <c r="J196"/>
  <c r="J153"/>
  <c r="BK377"/>
  <c r="J415"/>
  <c r="J261"/>
  <c r="J278"/>
  <c i="5" r="J137"/>
  <c i="6" r="BK516"/>
  <c r="J556"/>
  <c r="J285"/>
  <c r="J222"/>
  <c r="J198"/>
  <c r="J164"/>
  <c r="BK414"/>
  <c r="J618"/>
  <c r="J425"/>
  <c r="BK301"/>
  <c r="BK184"/>
  <c r="BK551"/>
  <c r="J376"/>
  <c r="J146"/>
  <c i="8" r="J508"/>
  <c r="J312"/>
  <c r="BK503"/>
  <c r="BK457"/>
  <c r="BK189"/>
  <c i="11" r="BK359"/>
  <c r="BK152"/>
  <c r="J152"/>
  <c r="J177"/>
  <c i="13" r="BK233"/>
  <c r="J139"/>
  <c r="BK366"/>
  <c r="J371"/>
  <c r="J190"/>
  <c r="J215"/>
  <c i="2" r="BK349"/>
  <c r="BK270"/>
  <c r="J258"/>
  <c r="BK403"/>
  <c r="BK297"/>
  <c r="J139"/>
  <c r="J270"/>
  <c i="3" r="BK132"/>
  <c i="4" r="BK175"/>
  <c r="BK383"/>
  <c r="BK229"/>
  <c r="J256"/>
  <c r="J326"/>
  <c r="J141"/>
  <c i="6" r="BK332"/>
  <c r="BK203"/>
  <c r="BK142"/>
  <c r="J439"/>
  <c r="BK230"/>
  <c r="J414"/>
  <c r="BK222"/>
  <c r="BK592"/>
  <c r="BK384"/>
  <c r="J352"/>
  <c i="7" r="F37"/>
  <c i="1" r="BB103"/>
  <c i="8" r="J266"/>
  <c r="BK275"/>
  <c r="BK210"/>
  <c r="J479"/>
  <c r="BK312"/>
  <c r="J297"/>
  <c r="BK440"/>
  <c r="BK254"/>
  <c r="J318"/>
  <c i="9" r="BK135"/>
  <c i="11" r="J201"/>
  <c r="BK363"/>
  <c r="BK395"/>
  <c r="J384"/>
  <c r="BK387"/>
  <c r="BK182"/>
  <c r="BK201"/>
  <c i="12" r="F39"/>
  <c i="1" r="BD111"/>
  <c i="14" r="BK131"/>
  <c i="1" r="AS95"/>
  <c i="2" r="J302"/>
  <c i="4" r="BK402"/>
  <c r="J175"/>
  <c r="J229"/>
  <c r="J251"/>
  <c i="5" r="BK127"/>
  <c i="6" r="BK403"/>
  <c r="J332"/>
  <c r="J251"/>
  <c r="J543"/>
  <c r="J312"/>
  <c i="7" r="BK131"/>
  <c i="8" r="BK527"/>
  <c r="BK389"/>
  <c r="J427"/>
  <c r="J372"/>
  <c r="J440"/>
  <c r="BK498"/>
  <c r="BK266"/>
  <c r="BK303"/>
  <c i="9" r="BK150"/>
  <c i="11" r="BK374"/>
  <c r="J297"/>
  <c r="J196"/>
  <c r="J339"/>
  <c r="J139"/>
  <c i="13" r="BK165"/>
  <c r="BK131"/>
  <c r="BK342"/>
  <c r="J377"/>
  <c r="BK323"/>
  <c r="BK298"/>
  <c r="J156"/>
  <c i="2" r="BK170"/>
  <c r="BK248"/>
  <c r="J142"/>
  <c r="BK399"/>
  <c r="J275"/>
  <c i="1" r="AS109"/>
  <c i="2" r="J225"/>
  <c i="4" r="J204"/>
  <c r="BK251"/>
  <c r="BK326"/>
  <c r="BK196"/>
  <c r="BK415"/>
  <c i="5" r="J127"/>
  <c i="6" r="J535"/>
  <c r="BK567"/>
  <c r="J394"/>
  <c r="J209"/>
  <c r="J152"/>
  <c r="BK189"/>
  <c r="BK618"/>
  <c r="J370"/>
  <c r="J176"/>
  <c i="7" r="F38"/>
  <c i="1" r="BC103"/>
  <c i="8" r="BK181"/>
  <c r="J433"/>
  <c r="BK222"/>
  <c r="J402"/>
  <c r="J389"/>
  <c r="J272"/>
  <c r="J341"/>
  <c r="J189"/>
  <c r="J364"/>
  <c r="BK408"/>
  <c i="2" r="BK383"/>
  <c r="J185"/>
  <c r="BK193"/>
  <c r="BK412"/>
  <c r="J383"/>
  <c r="J280"/>
  <c r="J427"/>
  <c i="3" r="J137"/>
  <c i="4" r="BK432"/>
  <c r="BK278"/>
  <c r="BK261"/>
  <c r="J411"/>
  <c r="J239"/>
  <c r="BK421"/>
  <c r="BK356"/>
  <c i="6" r="BK245"/>
  <c r="BK341"/>
  <c r="BK164"/>
  <c r="J614"/>
  <c r="BK546"/>
  <c r="J403"/>
  <c r="BK217"/>
  <c r="J301"/>
  <c r="BK456"/>
  <c r="BK209"/>
  <c i="8" r="J527"/>
  <c r="BK377"/>
  <c r="BK138"/>
  <c r="BK318"/>
  <c r="BK147"/>
  <c r="BK307"/>
  <c r="J503"/>
  <c r="J173"/>
  <c r="J385"/>
  <c r="J181"/>
  <c r="BK372"/>
  <c r="J281"/>
  <c i="9" r="BK161"/>
  <c i="11" r="BK238"/>
  <c r="J162"/>
  <c r="BK248"/>
  <c r="J318"/>
  <c i="2" r="BK206"/>
  <c r="J412"/>
  <c r="J332"/>
  <c r="J158"/>
  <c i="3" r="J127"/>
  <c i="4" r="J295"/>
  <c r="J158"/>
  <c r="J220"/>
  <c r="BK271"/>
  <c r="J331"/>
  <c r="BK220"/>
  <c r="BK153"/>
  <c r="J186"/>
  <c i="6" r="BK306"/>
  <c r="BK425"/>
  <c r="J469"/>
  <c r="J532"/>
  <c r="BK152"/>
  <c r="BK609"/>
  <c r="J595"/>
  <c r="BK469"/>
  <c r="BK271"/>
  <c r="BK556"/>
  <c r="J239"/>
  <c i="8" r="J222"/>
  <c r="J275"/>
  <c r="BK329"/>
  <c r="J445"/>
  <c r="BK385"/>
  <c r="J353"/>
  <c i="9" r="BK156"/>
  <c i="10" r="BK127"/>
  <c i="11" r="J387"/>
  <c r="BK192"/>
  <c r="J157"/>
  <c i="12" r="BK127"/>
  <c i="13" r="J211"/>
  <c r="BK139"/>
  <c r="BK145"/>
  <c r="J389"/>
  <c r="J329"/>
  <c r="J226"/>
  <c r="BK313"/>
  <c r="J366"/>
  <c r="J162"/>
  <c r="BK371"/>
  <c i="14" r="J131"/>
  <c i="2" r="J131"/>
  <c r="BK217"/>
  <c r="BK165"/>
  <c r="J232"/>
  <c r="J423"/>
  <c r="BK258"/>
  <c r="BK180"/>
  <c r="J165"/>
  <c i="3" r="BK137"/>
  <c i="4" r="BK301"/>
  <c r="BK295"/>
  <c r="J394"/>
  <c r="J383"/>
  <c r="BK239"/>
  <c r="J367"/>
  <c r="BK181"/>
  <c i="5" r="BK137"/>
  <c i="6" r="BK318"/>
  <c r="BK562"/>
  <c r="BK543"/>
  <c r="BK233"/>
  <c r="J384"/>
  <c r="BK179"/>
  <c r="BK614"/>
  <c r="J280"/>
  <c r="BK595"/>
  <c i="8" r="J307"/>
  <c r="BK186"/>
  <c r="BK214"/>
  <c r="BK462"/>
  <c r="J358"/>
  <c r="J513"/>
  <c r="J257"/>
  <c r="BK358"/>
  <c r="BK263"/>
  <c i="9" r="J135"/>
  <c r="BK144"/>
  <c i="10" r="J127"/>
  <c i="11" r="BK254"/>
  <c r="BK177"/>
  <c r="J374"/>
  <c r="BK157"/>
  <c r="J363"/>
  <c r="BK264"/>
  <c r="BK392"/>
  <c r="BK313"/>
  <c r="BK297"/>
  <c r="J248"/>
  <c r="J368"/>
  <c r="BK167"/>
  <c i="12" r="F38"/>
  <c i="1" r="BC111"/>
  <c i="13" r="J275"/>
  <c r="BK195"/>
  <c r="J244"/>
  <c i="14" r="J126"/>
  <c i="2" r="BK145"/>
  <c r="BK225"/>
  <c i="1" r="AS105"/>
  <c i="2" r="BK417"/>
  <c r="J354"/>
  <c r="J297"/>
  <c i="3" r="BK127"/>
  <c i="4" r="J428"/>
  <c r="BK158"/>
  <c r="J168"/>
  <c r="BK285"/>
  <c r="BK331"/>
  <c r="J200"/>
  <c r="BK428"/>
  <c r="J163"/>
  <c r="J362"/>
  <c i="6" r="J172"/>
  <c r="BK362"/>
  <c r="BK285"/>
  <c r="BK280"/>
  <c r="J588"/>
  <c r="J546"/>
  <c r="J341"/>
  <c r="J605"/>
  <c r="BK588"/>
  <c r="J477"/>
  <c r="J503"/>
  <c r="J306"/>
  <c r="BK176"/>
  <c r="J434"/>
  <c i="7" r="J131"/>
  <c r="F39"/>
  <c i="1" r="BD103"/>
  <c i="8" r="BK243"/>
  <c r="J457"/>
  <c r="J408"/>
  <c r="J263"/>
  <c r="BK353"/>
  <c r="J234"/>
  <c r="J414"/>
  <c r="J249"/>
  <c i="11" r="J167"/>
  <c r="J264"/>
  <c r="J359"/>
  <c r="BK225"/>
  <c r="BK145"/>
  <c r="J401"/>
  <c r="J344"/>
  <c r="J192"/>
  <c r="BK142"/>
  <c i="12" r="BK137"/>
  <c i="13" r="J248"/>
  <c r="BK266"/>
  <c r="BK215"/>
  <c r="J355"/>
  <c r="J402"/>
  <c r="J178"/>
  <c r="BK291"/>
  <c r="BK244"/>
  <c r="J323"/>
  <c i="12" l="1" r="R125"/>
  <c r="R124"/>
  <c i="14" r="R124"/>
  <c r="R123"/>
  <c i="10" r="R125"/>
  <c r="R124"/>
  <c i="12" r="P125"/>
  <c r="P124"/>
  <c i="1" r="AU111"/>
  <c i="12" r="T125"/>
  <c r="T124"/>
  <c i="2" r="T184"/>
  <c r="P388"/>
  <c i="4" r="R228"/>
  <c i="6" r="R175"/>
  <c r="R244"/>
  <c r="BK587"/>
  <c r="J587"/>
  <c r="J106"/>
  <c i="8" r="BK363"/>
  <c r="J363"/>
  <c r="J107"/>
  <c r="R487"/>
  <c r="R486"/>
  <c i="11" r="T237"/>
  <c i="2" r="T224"/>
  <c i="4" r="BK129"/>
  <c r="R427"/>
  <c i="6" r="BK175"/>
  <c r="J175"/>
  <c r="J101"/>
  <c r="T244"/>
  <c r="R587"/>
  <c i="8" r="T242"/>
  <c i="11" r="BK130"/>
  <c r="BK200"/>
  <c r="J200"/>
  <c r="J102"/>
  <c r="P373"/>
  <c i="13" r="T130"/>
  <c i="2" r="BK184"/>
  <c r="J184"/>
  <c r="J101"/>
  <c i="6" r="BK208"/>
  <c r="J208"/>
  <c r="J102"/>
  <c r="P244"/>
  <c r="P587"/>
  <c i="9" r="T129"/>
  <c r="T128"/>
  <c r="T127"/>
  <c i="2" r="P224"/>
  <c r="R422"/>
  <c i="4" r="BK393"/>
  <c r="J393"/>
  <c r="J104"/>
  <c i="6" r="P175"/>
  <c r="BK244"/>
  <c r="J244"/>
  <c r="J103"/>
  <c r="T587"/>
  <c i="8" r="R296"/>
  <c r="T439"/>
  <c i="11" r="T200"/>
  <c i="13" r="BK376"/>
  <c r="J376"/>
  <c r="J105"/>
  <c i="11" r="R166"/>
  <c r="R373"/>
  <c i="13" r="P130"/>
  <c r="P243"/>
  <c i="2" r="BK422"/>
  <c r="J422"/>
  <c r="J106"/>
  <c i="4" r="P167"/>
  <c r="T427"/>
  <c i="6" r="P131"/>
  <c r="R208"/>
  <c r="T264"/>
  <c i="8" r="P242"/>
  <c r="R363"/>
  <c r="BK478"/>
  <c r="J478"/>
  <c r="J109"/>
  <c i="11" r="R130"/>
  <c r="P200"/>
  <c r="P407"/>
  <c i="13" r="R130"/>
  <c r="BK243"/>
  <c r="J243"/>
  <c r="J103"/>
  <c i="2" r="BK247"/>
  <c r="J247"/>
  <c r="J104"/>
  <c i="4" r="T167"/>
  <c i="6" r="P284"/>
  <c i="8" r="BK296"/>
  <c r="J296"/>
  <c r="J105"/>
  <c i="11" r="R237"/>
  <c i="12" r="BK136"/>
  <c r="J136"/>
  <c r="J102"/>
  <c i="13" r="R243"/>
  <c i="2" r="R184"/>
  <c r="BK388"/>
  <c r="J388"/>
  <c r="J105"/>
  <c i="4" r="R167"/>
  <c r="P427"/>
  <c i="6" r="BK284"/>
  <c r="J284"/>
  <c r="J105"/>
  <c i="8" r="R137"/>
  <c r="P363"/>
  <c i="11" r="BK237"/>
  <c r="J237"/>
  <c r="J104"/>
  <c r="T407"/>
  <c i="13" r="BK177"/>
  <c r="J177"/>
  <c r="J101"/>
  <c r="T376"/>
  <c i="2" r="P247"/>
  <c i="4" r="R393"/>
  <c i="6" r="T131"/>
  <c r="BK264"/>
  <c r="J264"/>
  <c r="J104"/>
  <c i="8" r="BK137"/>
  <c r="J137"/>
  <c r="J102"/>
  <c r="BK284"/>
  <c r="J284"/>
  <c r="J104"/>
  <c r="R284"/>
  <c r="T340"/>
  <c r="T487"/>
  <c r="T486"/>
  <c i="11" r="T130"/>
  <c r="R200"/>
  <c r="BK407"/>
  <c r="J407"/>
  <c r="J106"/>
  <c i="13" r="T260"/>
  <c i="2" r="R130"/>
  <c r="R388"/>
  <c i="4" r="BK167"/>
  <c r="J167"/>
  <c r="J101"/>
  <c i="6" r="T284"/>
  <c i="8" r="T296"/>
  <c r="P487"/>
  <c r="P486"/>
  <c i="9" r="BK129"/>
  <c r="BK128"/>
  <c i="11" r="BK166"/>
  <c r="J166"/>
  <c r="J101"/>
  <c i="13" r="P260"/>
  <c i="2" r="T422"/>
  <c i="4" r="P129"/>
  <c r="P393"/>
  <c i="8" r="T137"/>
  <c r="P284"/>
  <c r="R340"/>
  <c r="R439"/>
  <c i="13" r="R177"/>
  <c r="P376"/>
  <c i="2" r="T247"/>
  <c i="4" r="T228"/>
  <c i="6" r="BK131"/>
  <c r="P208"/>
  <c r="R264"/>
  <c i="8" r="R242"/>
  <c r="BK340"/>
  <c r="J340"/>
  <c r="J106"/>
  <c r="BK439"/>
  <c r="J439"/>
  <c r="J108"/>
  <c r="R478"/>
  <c i="9" r="R129"/>
  <c r="R128"/>
  <c r="R127"/>
  <c i="11" r="T166"/>
  <c r="T373"/>
  <c i="13" r="P177"/>
  <c r="R376"/>
  <c i="2" r="T130"/>
  <c r="BK224"/>
  <c r="J224"/>
  <c r="J103"/>
  <c r="P422"/>
  <c i="4" r="R129"/>
  <c r="R128"/>
  <c r="R127"/>
  <c r="T393"/>
  <c i="6" r="R284"/>
  <c i="8" r="BK242"/>
  <c r="J242"/>
  <c r="J103"/>
  <c r="T284"/>
  <c r="BK487"/>
  <c r="J487"/>
  <c r="J111"/>
  <c i="11" r="P166"/>
  <c i="13" r="R260"/>
  <c i="2" r="P130"/>
  <c r="P129"/>
  <c r="P128"/>
  <c i="1" r="AU96"/>
  <c i="2" r="R224"/>
  <c i="4" r="P228"/>
  <c i="6" r="R131"/>
  <c i="8" r="P137"/>
  <c r="T363"/>
  <c r="P478"/>
  <c i="10" r="P131"/>
  <c r="P125"/>
  <c r="P124"/>
  <c i="1" r="AU108"/>
  <c i="13" r="T177"/>
  <c r="T243"/>
  <c i="2" r="P184"/>
  <c r="T388"/>
  <c i="4" r="BK228"/>
  <c r="J228"/>
  <c r="J103"/>
  <c i="6" r="T208"/>
  <c r="P264"/>
  <c i="8" r="P340"/>
  <c r="P439"/>
  <c r="T478"/>
  <c i="11" r="P237"/>
  <c r="R407"/>
  <c i="13" r="BK260"/>
  <c r="J260"/>
  <c r="J104"/>
  <c i="2" r="BK130"/>
  <c r="J130"/>
  <c r="J100"/>
  <c r="R247"/>
  <c i="4" r="T129"/>
  <c r="T128"/>
  <c r="T127"/>
  <c r="BK427"/>
  <c r="J427"/>
  <c r="J105"/>
  <c i="6" r="T175"/>
  <c i="8" r="P296"/>
  <c i="11" r="P130"/>
  <c r="P129"/>
  <c r="P128"/>
  <c i="1" r="AU110"/>
  <c i="11" r="BK373"/>
  <c r="J373"/>
  <c r="J105"/>
  <c i="13" r="BK130"/>
  <c i="9" r="P127"/>
  <c i="1" r="AU107"/>
  <c i="7" r="BK130"/>
  <c r="J130"/>
  <c r="J101"/>
  <c i="9" r="BK160"/>
  <c r="J160"/>
  <c r="J103"/>
  <c i="5" r="BK136"/>
  <c r="J136"/>
  <c r="J102"/>
  <c i="10" r="BK126"/>
  <c r="J126"/>
  <c r="J100"/>
  <c r="BK136"/>
  <c r="J136"/>
  <c r="J102"/>
  <c i="13" r="BK401"/>
  <c r="J401"/>
  <c r="J106"/>
  <c i="5" r="BK131"/>
  <c r="J131"/>
  <c r="J101"/>
  <c i="3" r="BK131"/>
  <c r="J131"/>
  <c r="J101"/>
  <c i="10" r="BK131"/>
  <c r="J131"/>
  <c r="J101"/>
  <c i="2" r="BK216"/>
  <c r="J216"/>
  <c r="J102"/>
  <c i="3" r="BK136"/>
  <c r="J136"/>
  <c r="J102"/>
  <c r="BK126"/>
  <c r="J126"/>
  <c r="J100"/>
  <c i="6" r="BK617"/>
  <c r="J617"/>
  <c r="J107"/>
  <c i="14" r="BK130"/>
  <c r="J130"/>
  <c r="J101"/>
  <c i="5" r="BK126"/>
  <c r="J126"/>
  <c r="J100"/>
  <c i="12" r="BK126"/>
  <c r="J126"/>
  <c r="J100"/>
  <c r="BK131"/>
  <c r="J131"/>
  <c r="J101"/>
  <c i="14" r="BK125"/>
  <c r="J125"/>
  <c r="J100"/>
  <c i="4" r="BK212"/>
  <c r="J212"/>
  <c r="J102"/>
  <c i="7" r="BK125"/>
  <c r="J125"/>
  <c r="J100"/>
  <c i="14" r="E85"/>
  <c r="F119"/>
  <c r="BE126"/>
  <c i="13" r="J130"/>
  <c r="J100"/>
  <c i="14" r="J119"/>
  <c r="J94"/>
  <c r="F120"/>
  <c r="J117"/>
  <c r="BE131"/>
  <c i="13" r="E85"/>
  <c r="F94"/>
  <c r="J124"/>
  <c r="BE139"/>
  <c i="12" r="BK125"/>
  <c r="J125"/>
  <c r="J99"/>
  <c i="13" r="F124"/>
  <c r="BE173"/>
  <c r="BE211"/>
  <c r="BE145"/>
  <c r="BE178"/>
  <c r="BE275"/>
  <c r="BE291"/>
  <c r="BE298"/>
  <c r="BE313"/>
  <c r="J91"/>
  <c r="BE366"/>
  <c r="BE371"/>
  <c r="BE389"/>
  <c r="J125"/>
  <c r="BE195"/>
  <c r="BE215"/>
  <c r="BE323"/>
  <c r="BE342"/>
  <c r="BE361"/>
  <c r="BE190"/>
  <c r="BE377"/>
  <c r="BE398"/>
  <c r="BE402"/>
  <c r="BE131"/>
  <c r="BE165"/>
  <c r="BE308"/>
  <c r="BE329"/>
  <c r="BE348"/>
  <c r="BE355"/>
  <c r="BE392"/>
  <c r="BE219"/>
  <c r="BE233"/>
  <c r="BE244"/>
  <c r="BE248"/>
  <c r="BE261"/>
  <c r="BE153"/>
  <c r="BE281"/>
  <c r="BE156"/>
  <c r="BE226"/>
  <c r="BE266"/>
  <c r="BE286"/>
  <c r="BE162"/>
  <c i="12" r="J120"/>
  <c r="J91"/>
  <c r="J121"/>
  <c i="11" r="J130"/>
  <c r="J100"/>
  <c i="12" r="BE137"/>
  <c r="F121"/>
  <c r="F93"/>
  <c r="E112"/>
  <c r="BE132"/>
  <c r="BE127"/>
  <c i="11" r="BE208"/>
  <c r="J94"/>
  <c r="BE196"/>
  <c r="BE243"/>
  <c r="BE248"/>
  <c r="BE131"/>
  <c r="BE152"/>
  <c r="BE339"/>
  <c r="E85"/>
  <c r="F94"/>
  <c r="J124"/>
  <c r="BE221"/>
  <c r="BE238"/>
  <c r="BE384"/>
  <c r="J91"/>
  <c r="F124"/>
  <c r="BE292"/>
  <c r="BE351"/>
  <c r="BE363"/>
  <c r="BE374"/>
  <c r="BE395"/>
  <c r="BE412"/>
  <c r="BE139"/>
  <c r="BE145"/>
  <c r="BE157"/>
  <c r="BE177"/>
  <c r="BE225"/>
  <c r="BE264"/>
  <c r="BE307"/>
  <c r="BE387"/>
  <c r="BE392"/>
  <c r="BE401"/>
  <c r="BE142"/>
  <c r="BE408"/>
  <c r="BE182"/>
  <c r="BE275"/>
  <c r="BE318"/>
  <c r="BE344"/>
  <c r="BE259"/>
  <c r="BE287"/>
  <c i="10" r="BK125"/>
  <c r="BK124"/>
  <c r="J124"/>
  <c r="J98"/>
  <c i="11" r="BE162"/>
  <c r="BE201"/>
  <c r="BE254"/>
  <c r="BE297"/>
  <c r="BE167"/>
  <c r="BE368"/>
  <c r="BE313"/>
  <c r="BE326"/>
  <c r="BE359"/>
  <c r="BE192"/>
  <c i="9" r="J129"/>
  <c r="J102"/>
  <c i="10" r="J120"/>
  <c r="J91"/>
  <c r="J94"/>
  <c i="9" r="J128"/>
  <c r="J101"/>
  <c i="10" r="F120"/>
  <c r="E112"/>
  <c r="F94"/>
  <c r="BE127"/>
  <c r="BE132"/>
  <c r="BE137"/>
  <c i="8" r="BK136"/>
  <c r="J136"/>
  <c r="J101"/>
  <c i="9" r="J96"/>
  <c r="J121"/>
  <c r="J95"/>
  <c r="F96"/>
  <c r="BE130"/>
  <c r="BE144"/>
  <c r="BE150"/>
  <c r="BE156"/>
  <c r="BE161"/>
  <c r="BE135"/>
  <c r="BE140"/>
  <c r="F123"/>
  <c i="8" r="BK486"/>
  <c r="J486"/>
  <c r="J110"/>
  <c i="9" r="E85"/>
  <c i="8" r="BE290"/>
  <c r="BE427"/>
  <c r="F95"/>
  <c r="BE414"/>
  <c i="7" r="BK124"/>
  <c r="J124"/>
  <c r="J99"/>
  <c i="8" r="BE285"/>
  <c r="BE307"/>
  <c r="BE364"/>
  <c r="J131"/>
  <c r="BE196"/>
  <c r="BE249"/>
  <c r="BE318"/>
  <c r="BE389"/>
  <c r="BE462"/>
  <c r="BE473"/>
  <c r="BE503"/>
  <c r="BE508"/>
  <c r="BE210"/>
  <c r="BE281"/>
  <c r="BE358"/>
  <c r="BE408"/>
  <c r="BE498"/>
  <c r="J93"/>
  <c r="BE138"/>
  <c r="BE161"/>
  <c r="BE189"/>
  <c r="BE234"/>
  <c r="BE303"/>
  <c r="BE402"/>
  <c r="BE445"/>
  <c r="BE467"/>
  <c r="BE527"/>
  <c r="J132"/>
  <c r="BE147"/>
  <c r="BE488"/>
  <c r="BE524"/>
  <c r="BE272"/>
  <c r="BE385"/>
  <c r="BE453"/>
  <c r="BE482"/>
  <c r="BE513"/>
  <c r="BE521"/>
  <c r="E85"/>
  <c r="F132"/>
  <c r="BE153"/>
  <c r="BE214"/>
  <c r="BE230"/>
  <c r="BE263"/>
  <c r="BE312"/>
  <c r="BE341"/>
  <c r="BE353"/>
  <c r="BE372"/>
  <c r="BE377"/>
  <c r="BE380"/>
  <c r="BE394"/>
  <c r="BE186"/>
  <c r="BE243"/>
  <c r="BE297"/>
  <c r="BE144"/>
  <c r="BE173"/>
  <c r="BE329"/>
  <c r="BE440"/>
  <c r="BE222"/>
  <c r="BE433"/>
  <c r="BE457"/>
  <c r="BE176"/>
  <c r="BE181"/>
  <c r="BE254"/>
  <c r="BE257"/>
  <c r="BE266"/>
  <c r="BE275"/>
  <c r="BE479"/>
  <c i="6" r="J131"/>
  <c r="J100"/>
  <c i="7" r="J119"/>
  <c r="BE131"/>
  <c r="J120"/>
  <c r="E85"/>
  <c r="F94"/>
  <c r="J117"/>
  <c r="BE126"/>
  <c r="F119"/>
  <c i="6" r="J125"/>
  <c r="BE222"/>
  <c r="BE152"/>
  <c r="BE176"/>
  <c r="BE245"/>
  <c r="BE251"/>
  <c r="BE301"/>
  <c r="BE384"/>
  <c r="BE490"/>
  <c r="E117"/>
  <c r="BE164"/>
  <c r="BE265"/>
  <c r="BE318"/>
  <c r="BE394"/>
  <c r="BE403"/>
  <c r="BE425"/>
  <c r="BE535"/>
  <c i="5" r="BK125"/>
  <c r="J125"/>
  <c r="J99"/>
  <c i="6" r="BE146"/>
  <c r="BE280"/>
  <c r="BE158"/>
  <c r="BE209"/>
  <c r="BE230"/>
  <c r="BE551"/>
  <c r="BE562"/>
  <c r="BE595"/>
  <c r="F125"/>
  <c r="BE255"/>
  <c r="BE271"/>
  <c r="BE332"/>
  <c r="BE592"/>
  <c r="BE132"/>
  <c r="BE362"/>
  <c r="BE370"/>
  <c r="BE543"/>
  <c r="BE556"/>
  <c r="BE578"/>
  <c r="BE614"/>
  <c r="BE618"/>
  <c r="BE461"/>
  <c r="BE469"/>
  <c r="BE503"/>
  <c r="J91"/>
  <c r="J126"/>
  <c r="BE192"/>
  <c r="BE293"/>
  <c r="BE312"/>
  <c r="BE389"/>
  <c r="BE439"/>
  <c r="BE532"/>
  <c r="BE588"/>
  <c r="BE605"/>
  <c r="BE609"/>
  <c r="F94"/>
  <c r="BE172"/>
  <c r="BE179"/>
  <c r="BE189"/>
  <c r="BE198"/>
  <c r="BE203"/>
  <c r="BE285"/>
  <c r="BE306"/>
  <c r="BE434"/>
  <c r="BE477"/>
  <c r="BE546"/>
  <c r="BE409"/>
  <c r="BE184"/>
  <c r="BE217"/>
  <c r="BE233"/>
  <c r="BE239"/>
  <c r="BE352"/>
  <c r="BE376"/>
  <c r="BE414"/>
  <c r="BE495"/>
  <c r="BE516"/>
  <c r="BE142"/>
  <c r="BE456"/>
  <c r="BE341"/>
  <c r="BE367"/>
  <c r="BE381"/>
  <c r="BE524"/>
  <c r="BE567"/>
  <c i="4" r="J129"/>
  <c r="J100"/>
  <c i="5" r="J120"/>
  <c r="J94"/>
  <c r="E112"/>
  <c r="F120"/>
  <c r="F121"/>
  <c r="BE132"/>
  <c r="J91"/>
  <c r="BE127"/>
  <c r="BE137"/>
  <c i="4" r="BE168"/>
  <c r="BE146"/>
  <c r="BE130"/>
  <c r="BE153"/>
  <c r="BE158"/>
  <c r="BE175"/>
  <c r="BE181"/>
  <c r="BE239"/>
  <c r="BE406"/>
  <c r="J91"/>
  <c r="F124"/>
  <c r="BE220"/>
  <c r="BE261"/>
  <c r="BE295"/>
  <c r="BE331"/>
  <c i="3" r="BK125"/>
  <c r="J125"/>
  <c r="J99"/>
  <c i="4" r="BE411"/>
  <c r="F93"/>
  <c r="BE271"/>
  <c r="BE428"/>
  <c r="J94"/>
  <c r="BE200"/>
  <c r="BE373"/>
  <c r="BE138"/>
  <c r="BE213"/>
  <c r="BE251"/>
  <c r="BE278"/>
  <c r="BE388"/>
  <c r="BE229"/>
  <c r="BE377"/>
  <c r="BE163"/>
  <c r="BE301"/>
  <c r="BE362"/>
  <c r="BE383"/>
  <c r="BE394"/>
  <c r="BE402"/>
  <c r="BE415"/>
  <c r="E85"/>
  <c r="J93"/>
  <c r="BE141"/>
  <c r="BE186"/>
  <c r="BE204"/>
  <c r="BE285"/>
  <c r="BE326"/>
  <c r="BE196"/>
  <c r="BE256"/>
  <c r="BE356"/>
  <c r="BE367"/>
  <c r="BE421"/>
  <c r="BE432"/>
  <c i="2" r="BK129"/>
  <c r="J129"/>
  <c r="J99"/>
  <c i="3" r="J91"/>
  <c r="J94"/>
  <c r="E112"/>
  <c r="BE127"/>
  <c r="F93"/>
  <c r="J93"/>
  <c r="F94"/>
  <c r="BE132"/>
  <c r="BE137"/>
  <c i="2" r="J91"/>
  <c r="J93"/>
  <c r="BE158"/>
  <c r="BE170"/>
  <c r="BE180"/>
  <c r="BE248"/>
  <c r="BE258"/>
  <c r="BE332"/>
  <c r="BE354"/>
  <c r="BE379"/>
  <c r="BE193"/>
  <c r="BE217"/>
  <c r="BE349"/>
  <c r="F125"/>
  <c r="BE423"/>
  <c r="BE427"/>
  <c r="BE232"/>
  <c r="BE290"/>
  <c r="BE297"/>
  <c r="BE302"/>
  <c r="BE343"/>
  <c r="BE373"/>
  <c r="BE383"/>
  <c r="BE399"/>
  <c r="BE403"/>
  <c r="BE408"/>
  <c r="BE412"/>
  <c r="BE417"/>
  <c r="J125"/>
  <c r="BE145"/>
  <c r="BE165"/>
  <c r="BE185"/>
  <c r="BE206"/>
  <c r="F124"/>
  <c r="BE139"/>
  <c r="BE142"/>
  <c r="BE131"/>
  <c r="BE275"/>
  <c r="BE321"/>
  <c r="BE148"/>
  <c r="BE225"/>
  <c r="BE270"/>
  <c r="BE280"/>
  <c r="BE337"/>
  <c r="BE389"/>
  <c r="E116"/>
  <c r="BE196"/>
  <c i="3" r="F37"/>
  <c i="1" r="BB97"/>
  <c i="5" r="J36"/>
  <c i="1" r="AW100"/>
  <c i="5" r="F37"/>
  <c i="1" r="BB100"/>
  <c i="6" r="F37"/>
  <c i="1" r="BB102"/>
  <c r="BB101"/>
  <c r="AX101"/>
  <c i="10" r="J36"/>
  <c i="1" r="AW108"/>
  <c i="11" r="F37"/>
  <c i="1" r="BB110"/>
  <c r="BB109"/>
  <c r="AX109"/>
  <c i="6" r="F39"/>
  <c i="1" r="BD102"/>
  <c r="BD101"/>
  <c i="14" r="F39"/>
  <c i="1" r="BD114"/>
  <c i="14" r="F36"/>
  <c i="1" r="BA114"/>
  <c r="AU95"/>
  <c i="4" r="F38"/>
  <c i="1" r="BC99"/>
  <c i="12" r="J36"/>
  <c i="1" r="AW111"/>
  <c i="14" r="J36"/>
  <c i="1" r="AW114"/>
  <c i="2" r="F38"/>
  <c i="1" r="BC96"/>
  <c i="6" r="F36"/>
  <c i="1" r="BA102"/>
  <c i="10" r="F39"/>
  <c i="1" r="BD108"/>
  <c i="10" r="F38"/>
  <c i="1" r="BC108"/>
  <c i="11" r="J36"/>
  <c i="1" r="AW110"/>
  <c i="3" r="J36"/>
  <c i="1" r="AW97"/>
  <c i="4" r="F39"/>
  <c i="1" r="BD99"/>
  <c i="13" r="J36"/>
  <c i="1" r="AW113"/>
  <c i="3" r="F39"/>
  <c i="1" r="BD97"/>
  <c i="5" r="F38"/>
  <c i="1" r="BC100"/>
  <c i="5" r="F39"/>
  <c i="1" r="BD100"/>
  <c i="6" r="J36"/>
  <c i="1" r="AW102"/>
  <c i="11" r="F39"/>
  <c i="1" r="BD110"/>
  <c r="BD109"/>
  <c r="AS104"/>
  <c i="4" r="F36"/>
  <c i="1" r="BA99"/>
  <c r="BA98"/>
  <c r="AW98"/>
  <c i="9" r="F40"/>
  <c i="1" r="BC107"/>
  <c i="9" r="F38"/>
  <c i="1" r="BA107"/>
  <c i="9" r="J38"/>
  <c i="1" r="AW107"/>
  <c i="9" r="F39"/>
  <c i="1" r="BB107"/>
  <c i="9" r="F41"/>
  <c i="1" r="BD107"/>
  <c i="10" r="F37"/>
  <c i="1" r="BB108"/>
  <c i="11" r="F38"/>
  <c i="1" r="BC110"/>
  <c r="BC109"/>
  <c r="AY109"/>
  <c i="3" r="F38"/>
  <c i="1" r="BC97"/>
  <c i="4" r="F37"/>
  <c i="1" r="BB99"/>
  <c i="8" r="F41"/>
  <c i="1" r="BD106"/>
  <c i="13" r="F37"/>
  <c i="1" r="BB113"/>
  <c i="4" r="J36"/>
  <c i="1" r="AW99"/>
  <c i="8" r="F39"/>
  <c i="1" r="BB106"/>
  <c i="12" r="F36"/>
  <c i="1" r="BA111"/>
  <c i="14" r="F38"/>
  <c i="1" r="BC114"/>
  <c i="14" r="F37"/>
  <c i="1" r="BB114"/>
  <c i="2" r="F37"/>
  <c i="1" r="BB96"/>
  <c i="8" r="F40"/>
  <c i="1" r="BC106"/>
  <c i="13" r="F36"/>
  <c i="1" r="BA113"/>
  <c i="2" r="J36"/>
  <c i="1" r="AW96"/>
  <c i="6" r="F38"/>
  <c i="1" r="BC102"/>
  <c r="BC101"/>
  <c r="AY101"/>
  <c i="10" r="F36"/>
  <c i="1" r="BA108"/>
  <c i="11" r="F36"/>
  <c i="1" r="BA110"/>
  <c i="2" r="F36"/>
  <c i="1" r="BA96"/>
  <c r="BA95"/>
  <c r="AW95"/>
  <c i="7" r="F36"/>
  <c i="1" r="BA103"/>
  <c i="8" r="J38"/>
  <c i="1" r="AW106"/>
  <c i="13" r="F39"/>
  <c i="1" r="BD113"/>
  <c i="2" r="F39"/>
  <c i="1" r="BD96"/>
  <c i="7" r="J36"/>
  <c i="1" r="AW103"/>
  <c i="8" r="F38"/>
  <c i="1" r="BA106"/>
  <c i="13" r="F38"/>
  <c i="1" r="BC113"/>
  <c i="8" l="1" r="T136"/>
  <c r="T135"/>
  <c i="9" r="BK127"/>
  <c r="J127"/>
  <c r="J100"/>
  <c i="13" r="BK129"/>
  <c r="J129"/>
  <c r="J99"/>
  <c i="8" r="R136"/>
  <c r="R135"/>
  <c i="6" r="P130"/>
  <c r="P129"/>
  <c i="1" r="AU102"/>
  <c i="2" r="T129"/>
  <c r="T128"/>
  <c i="13" r="R129"/>
  <c r="R128"/>
  <c i="11" r="BK129"/>
  <c r="J129"/>
  <c r="J99"/>
  <c i="4" r="P128"/>
  <c r="P127"/>
  <c i="1" r="AU99"/>
  <c i="2" r="R129"/>
  <c r="R128"/>
  <c i="6" r="T130"/>
  <c r="T129"/>
  <c i="8" r="P136"/>
  <c r="P135"/>
  <c i="1" r="AU106"/>
  <c i="4" r="BK128"/>
  <c r="BK127"/>
  <c r="J127"/>
  <c i="11" r="T129"/>
  <c r="T128"/>
  <c r="R129"/>
  <c r="R128"/>
  <c i="13" r="T129"/>
  <c r="T128"/>
  <c i="6" r="R130"/>
  <c r="R129"/>
  <c r="BK130"/>
  <c r="BK129"/>
  <c r="J129"/>
  <c i="13" r="P129"/>
  <c r="P128"/>
  <c i="1" r="AU113"/>
  <c i="14" r="BK124"/>
  <c r="J124"/>
  <c r="J99"/>
  <c i="12" r="BK124"/>
  <c r="J124"/>
  <c r="J98"/>
  <c i="10" r="J125"/>
  <c r="J99"/>
  <c i="8" r="BK135"/>
  <c r="J135"/>
  <c i="7" r="BK123"/>
  <c r="J123"/>
  <c i="5" r="BK124"/>
  <c r="J124"/>
  <c i="3" r="BK124"/>
  <c r="J124"/>
  <c r="J98"/>
  <c i="2" r="BK128"/>
  <c r="J128"/>
  <c r="J98"/>
  <c i="1" r="AU101"/>
  <c i="2" r="J35"/>
  <c i="1" r="AV96"/>
  <c r="AT96"/>
  <c i="14" r="F35"/>
  <c i="1" r="AZ114"/>
  <c r="AU112"/>
  <c i="4" r="J35"/>
  <c i="1" r="AV99"/>
  <c r="AT99"/>
  <c i="6" r="J32"/>
  <c i="1" r="AG102"/>
  <c r="AS94"/>
  <c i="4" r="F35"/>
  <c i="1" r="AZ99"/>
  <c i="4" r="J32"/>
  <c i="1" r="AG99"/>
  <c r="BD95"/>
  <c r="BC98"/>
  <c r="AY98"/>
  <c i="6" r="J35"/>
  <c i="1" r="AV102"/>
  <c r="AT102"/>
  <c r="AN102"/>
  <c r="AU98"/>
  <c i="2" r="F35"/>
  <c i="1" r="AZ96"/>
  <c r="BD112"/>
  <c r="AU105"/>
  <c r="AU104"/>
  <c i="5" r="J32"/>
  <c i="1" r="AG100"/>
  <c r="AG98"/>
  <c i="6" r="F35"/>
  <c i="1" r="AZ102"/>
  <c i="3" r="F35"/>
  <c i="1" r="AZ97"/>
  <c r="BA101"/>
  <c r="AW101"/>
  <c i="8" r="J37"/>
  <c i="1" r="AV106"/>
  <c r="AT106"/>
  <c r="AU109"/>
  <c r="BC95"/>
  <c r="BB98"/>
  <c r="AX98"/>
  <c i="5" r="J35"/>
  <c i="1" r="AV100"/>
  <c r="AT100"/>
  <c i="7" r="J32"/>
  <c i="1" r="AG103"/>
  <c r="AG101"/>
  <c r="BB105"/>
  <c r="BC105"/>
  <c r="AY105"/>
  <c i="8" r="J34"/>
  <c i="1" r="AG106"/>
  <c r="BA105"/>
  <c i="10" r="J35"/>
  <c i="1" r="AV108"/>
  <c r="AT108"/>
  <c i="11" r="F35"/>
  <c i="1" r="AZ110"/>
  <c r="BB95"/>
  <c i="5" r="F35"/>
  <c i="1" r="AZ100"/>
  <c i="7" r="F35"/>
  <c i="1" r="AZ103"/>
  <c i="9" r="F37"/>
  <c i="1" r="AZ107"/>
  <c i="12" r="F35"/>
  <c i="1" r="AZ111"/>
  <c r="BC112"/>
  <c r="AY112"/>
  <c i="14" r="J35"/>
  <c i="1" r="AV114"/>
  <c r="AT114"/>
  <c i="3" r="J35"/>
  <c i="1" r="AV97"/>
  <c r="AT97"/>
  <c i="8" r="F37"/>
  <c i="1" r="AZ106"/>
  <c r="BD98"/>
  <c i="7" r="J35"/>
  <c i="1" r="AV103"/>
  <c r="AT103"/>
  <c r="BD105"/>
  <c i="10" r="F35"/>
  <c i="1" r="AZ108"/>
  <c i="10" r="J32"/>
  <c i="1" r="AG108"/>
  <c i="11" r="J35"/>
  <c i="1" r="AV110"/>
  <c r="AT110"/>
  <c i="9" r="J37"/>
  <c i="1" r="AV107"/>
  <c r="AT107"/>
  <c r="BA109"/>
  <c r="AW109"/>
  <c i="12" r="J35"/>
  <c i="1" r="AV111"/>
  <c r="AT111"/>
  <c i="13" r="F35"/>
  <c i="1" r="AZ113"/>
  <c i="13" r="J35"/>
  <c i="1" r="AV113"/>
  <c r="AT113"/>
  <c r="BA112"/>
  <c r="AW112"/>
  <c r="BB112"/>
  <c r="AX112"/>
  <c i="6" l="1" r="J98"/>
  <c r="J130"/>
  <c r="J99"/>
  <c i="14" r="BK123"/>
  <c r="J123"/>
  <c r="J98"/>
  <c i="4" r="J128"/>
  <c r="J99"/>
  <c i="13" r="BK128"/>
  <c r="J128"/>
  <c r="J98"/>
  <c i="4" r="J98"/>
  <c i="11" r="BK128"/>
  <c r="J128"/>
  <c r="J98"/>
  <c i="1" r="AN108"/>
  <c i="10" r="J41"/>
  <c i="1" r="AN106"/>
  <c i="8" r="J100"/>
  <c i="1" r="AN103"/>
  <c i="8" r="J43"/>
  <c i="7" r="J98"/>
  <c r="J41"/>
  <c i="1" r="AN100"/>
  <c i="5" r="J98"/>
  <c i="6" r="J41"/>
  <c i="5" r="J41"/>
  <c i="4" r="J41"/>
  <c i="1" r="AN99"/>
  <c r="AU94"/>
  <c r="BA104"/>
  <c r="AW104"/>
  <c r="BD104"/>
  <c r="AZ105"/>
  <c r="BB104"/>
  <c r="AX104"/>
  <c i="2" r="J32"/>
  <c i="1" r="AG96"/>
  <c r="AZ101"/>
  <c r="AV101"/>
  <c r="AT101"/>
  <c r="AN101"/>
  <c i="3" r="J32"/>
  <c i="1" r="AG97"/>
  <c r="AN97"/>
  <c r="AZ112"/>
  <c r="AV112"/>
  <c r="AT112"/>
  <c i="9" r="J34"/>
  <c i="1" r="AG107"/>
  <c r="AG105"/>
  <c r="AG104"/>
  <c r="AZ95"/>
  <c r="AV95"/>
  <c r="AT95"/>
  <c r="BC104"/>
  <c r="AY104"/>
  <c r="AZ98"/>
  <c r="AV98"/>
  <c r="AT98"/>
  <c r="AN98"/>
  <c r="AZ109"/>
  <c r="AV109"/>
  <c r="AT109"/>
  <c i="12" r="J32"/>
  <c i="1" r="AG111"/>
  <c r="AX95"/>
  <c r="AX105"/>
  <c r="AY95"/>
  <c r="AW105"/>
  <c i="9" l="1" r="J43"/>
  <c i="12" r="J41"/>
  <c i="1" r="AN111"/>
  <c i="3" r="J41"/>
  <c i="2" r="J41"/>
  <c i="1" r="AN96"/>
  <c r="AN107"/>
  <c r="AZ104"/>
  <c r="AV104"/>
  <c r="AT104"/>
  <c r="AN104"/>
  <c r="BA94"/>
  <c r="W30"/>
  <c r="BB94"/>
  <c r="AX94"/>
  <c i="14" r="J32"/>
  <c i="1" r="AG114"/>
  <c i="11" r="J32"/>
  <c i="1" r="AG110"/>
  <c r="AN110"/>
  <c r="BC94"/>
  <c r="AY94"/>
  <c r="BD94"/>
  <c r="W33"/>
  <c i="13" r="J32"/>
  <c i="1" r="AG113"/>
  <c r="AG112"/>
  <c r="AG95"/>
  <c r="AV105"/>
  <c r="AT105"/>
  <c r="AN105"/>
  <c i="14" l="1" r="J41"/>
  <c i="13" r="J41"/>
  <c i="1" r="AN113"/>
  <c i="11" r="J41"/>
  <c i="1" r="AN95"/>
  <c r="AN114"/>
  <c r="AN112"/>
  <c r="AG109"/>
  <c r="AW94"/>
  <c r="AK30"/>
  <c r="AZ94"/>
  <c r="AV94"/>
  <c r="AK29"/>
  <c r="W31"/>
  <c r="W32"/>
  <c l="1" r="AN109"/>
  <c r="AT94"/>
  <c r="AG94"/>
  <c r="AK26"/>
  <c r="AK35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<sst xmlns="http://schemas.openxmlformats.org/spreadsheetml/2006/main">
  <si>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</si>
  <si>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</si>
  <si>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</si>
  <si>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</si>
  <si>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</si>
  <si>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{25fd468d-7da2-4637-9ff0-9c3de36a7783}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</si>
  <si>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</si>
  <si>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</si>
  <si>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</si>
  <si>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</si>
  <si>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</si>
  <si>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</si>
  <si>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</si>
  <si>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</si>
  <si>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DEF0611a0612Z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</si>
  <si>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</si>
  <si>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</si>
  <si>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v úseku Chomutov - Vejprty</t>
  </si>
  <si>
    <t>KSO:</t>
  </si>
  <si>
    <t>CC-CZ:</t>
  </si>
  <si>
    <t>Místo:</t>
  </si>
  <si>
    <t xml:space="preserve"> </t>
  </si>
  <si>
    <t>Datum:</t>
  </si>
  <si>
    <t>17. 4. 2023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</si>
  <si>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</si>
  <si>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</si>
  <si>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</si>
  <si>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</si>
  <si>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</si>
  <si>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</si>
  <si>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</si>
  <si>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</si>
  <si>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</si>
  <si>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</si>
  <si>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</si>
  <si>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</si>
  <si>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</si>
  <si>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</si>
  <si>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</si>
  <si>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</si>
  <si>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</si>
  <si>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</si>
  <si>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</si>
  <si>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</si>
  <si>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</si>
  <si>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</si>
  <si>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</si>
  <si>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</si>
  <si>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</si>
  <si>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</si>
  <si>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</si>
  <si>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</si>
  <si>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</si>
  <si>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</si>
  <si>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</si>
  <si>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</si>
  <si>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</si>
  <si>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</si>
  <si>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</si>
  <si>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</si>
  <si>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</si>
  <si>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</si>
  <si>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</si>
  <si>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</si>
  <si>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</si>
  <si>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</si>
  <si>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</si>
  <si>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</si>
  <si>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</si>
  <si>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</si>
  <si>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</si>
  <si>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</si>
  <si>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</si>
  <si>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</si>
  <si>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</si>
  <si>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</si>
  <si>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</si>
  <si>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</si>
  <si>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Propustek v km 16,954 TÚ 0611</t>
  </si>
  <si>
    <t>STA</t>
  </si>
  <si>
    <t>1</t>
  </si>
  <si>
    <t>{db2e7cbe-bd99-4020-9056-ca738ab8d02b}</t>
  </si>
  <si>
    <t>2</t>
  </si>
  <si>
    <t>/</t>
  </si>
  <si>
    <t>01</t>
  </si>
  <si>
    <t>ZRN - km 16,954</t>
  </si>
  <si>
    <t>Soupis</t>
  </si>
  <si>
    <t>{9070eb41-efc2-45ce-ba73-c9c90dc92bc7}</t>
  </si>
  <si>
    <t>02</t>
  </si>
  <si>
    <t>VRN - km 16,954</t>
  </si>
  <si>
    <t>{d0f8e57c-4c49-4dee-af9a-e0b8c2f857d2}</t>
  </si>
  <si>
    <t>002</t>
  </si>
  <si>
    <t>Propustek v km 18,491 TÚ 0611</t>
  </si>
  <si>
    <t>{1bd5cb39-5e79-4d2d-ba0b-0422a76dbabf}</t>
  </si>
  <si>
    <t>ZRN - km 18,491</t>
  </si>
  <si>
    <t>{1ceb6cfa-0ce1-48da-88e8-b8a4bf33e44c}</t>
  </si>
  <si>
    <t>VRN - km 18,491</t>
  </si>
  <si>
    <t>{2017bed7-132c-4427-a1cc-ce7171830961}</t>
  </si>
  <si>
    <t>003</t>
  </si>
  <si>
    <t>Most v km 20,057 TÚ 0611</t>
  </si>
  <si>
    <t>{969a6239-6f33-4c2d-91db-3fbb85b7e628}</t>
  </si>
  <si>
    <t>ZRN - km 20,057</t>
  </si>
  <si>
    <t>{cdfa8f12-ac76-49cc-88f7-5e9a7a9c1b61}</t>
  </si>
  <si>
    <t>VRN - km 20,057</t>
  </si>
  <si>
    <t>{9930dfe9-e469-48b9-a0a6-3d1c59ea62a1}</t>
  </si>
  <si>
    <t>004</t>
  </si>
  <si>
    <t>Most v km 12,925 TÚ 0612</t>
  </si>
  <si>
    <t>{40bcb4b8-af2c-4bcb-8f20-47ac428c6edc}</t>
  </si>
  <si>
    <t>ZRN - km 12,925</t>
  </si>
  <si>
    <t>{b90527e9-a277-417f-8e33-0d5b49419b6f}</t>
  </si>
  <si>
    <t xml:space="preserve">km 12,925 - most </t>
  </si>
  <si>
    <t>3</t>
  </si>
  <si>
    <t>{c330e04e-c72d-4966-8d70-18a95561d2b1}</t>
  </si>
  <si>
    <t>km 12,925 - svršek</t>
  </si>
  <si>
    <t>{4f807423-c709-4557-8995-c3db9423033b}</t>
  </si>
  <si>
    <t xml:space="preserve">VRN - km 12,925 </t>
  </si>
  <si>
    <t>{2e955a7e-0a46-4b00-ba75-9d6cc847d04c}</t>
  </si>
  <si>
    <t>005</t>
  </si>
  <si>
    <t>Propustek v km 31,866 TÚ 0612</t>
  </si>
  <si>
    <t>{674d8221-5070-48ee-9f03-28f67ccd6030}</t>
  </si>
  <si>
    <t>ZRN - km 31,866</t>
  </si>
  <si>
    <t>{256fb9b4-fb69-4192-b3ab-12643b4c8576}</t>
  </si>
  <si>
    <t>VRN - km 31,866</t>
  </si>
  <si>
    <t>{c670f1a7-eb4f-49b8-8c33-9b7f95cd92ac}</t>
  </si>
  <si>
    <t>006</t>
  </si>
  <si>
    <t>Propustek v km 34,266 TÚ 0612</t>
  </si>
  <si>
    <t>{f40d8532-c208-4fac-9671-c9744598ff48}</t>
  </si>
  <si>
    <t>ZRN - km 34,266</t>
  </si>
  <si>
    <t>{3a2942d3-ae45-4b98-860c-521d677d2862}</t>
  </si>
  <si>
    <t>VRN - km 34,266</t>
  </si>
  <si>
    <t>{f0af3253-bb5c-4e5f-b992-c54848ab3c4f}</t>
  </si>
  <si>
    <t>KRYCÍ LIST SOUPISU PRACÍ</t>
  </si>
  <si>
    <t>Objekt:</t>
  </si>
  <si>
    <t>001 - Propustek v km 16,954 TÚ 0611</t>
  </si>
  <si>
    <t>Soupis:</t>
  </si>
  <si>
    <t>01 - ZRN - km 16,954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</si>
  <si>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</si>
  <si>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</si>
  <si>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</si>
  <si>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</si>
  <si>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</si>
  <si>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</si>
  <si>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</si>
  <si>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</si>
  <si>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</si>
  <si>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</si>
  <si>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</si>
  <si>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</si>
  <si>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</si>
  <si>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</si>
  <si>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</si>
  <si>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</si>
  <si>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</si>
  <si>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</si>
  <si>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</si>
  <si>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</si>
  <si>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</si>
  <si>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</si>
  <si>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</si>
  <si>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</si>
  <si>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</si>
  <si>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</si>
  <si>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</si>
  <si>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</si>
  <si>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</si>
  <si>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</si>
  <si>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</si>
  <si>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111251202</t>
  </si>
  <si>
    <t>Odstranění křovin a stromů průměru kmene do 100 mm i s kořeny sklonu terénu přes 1:5 z celkové plochy přes 100 do 500 m2 strojně</t>
  </si>
  <si>
    <t>m2</t>
  </si>
  <si>
    <t>CS ÚRS 2023 01</t>
  </si>
  <si>
    <t>4</t>
  </si>
  <si>
    <t>-401654641</t>
  </si>
  <si>
    <t>PP</t>
  </si>
  <si>
    <t>Odstranění křovin a stromů s odstraněním kořenů strojně průměru kmene do 100 mm v rovině nebo ve svahu sklonu terénu přes 1:5, při celkové ploše přes 100 do 500 m2</t>
  </si>
  <si>
    <t>Online PSC</t>
  </si>
  <si>
    <t>https://podminky.urs.cz/item/CS_URS_2023_01/111251202</t>
  </si>
  <si>
    <t>VV</t>
  </si>
  <si>
    <t>výtok</t>
  </si>
  <si>
    <t>10*10</t>
  </si>
  <si>
    <t>vtok</t>
  </si>
  <si>
    <t>6*15</t>
  </si>
  <si>
    <t>Součet</t>
  </si>
  <si>
    <t>112101102</t>
  </si>
  <si>
    <t>Odstranění stromů listnatých průměru kmene přes 300 do 500 mm</t>
  </si>
  <si>
    <t>kus</t>
  </si>
  <si>
    <t>-335960347</t>
  </si>
  <si>
    <t>Odstranění stromů s odřezáním kmene a s odvětvením listnatých, průměru kmene přes 300 do 500 mm</t>
  </si>
  <si>
    <t>https://podminky.urs.cz/item/CS_URS_2023_01/112101102</t>
  </si>
  <si>
    <t>112155311</t>
  </si>
  <si>
    <t>Štěpkování keřového porostu středně hustého s naložením</t>
  </si>
  <si>
    <t>117213058</t>
  </si>
  <si>
    <t>Štěpkování s naložením na dopravní prostředek a odvozem do 20 km keřového porostu středně hustého</t>
  </si>
  <si>
    <t>https://podminky.urs.cz/item/CS_URS_2023_01/112155311</t>
  </si>
  <si>
    <t>112251102</t>
  </si>
  <si>
    <t>Odstranění pařezů průměru přes 300 do 500 mm</t>
  </si>
  <si>
    <t>-661986734</t>
  </si>
  <si>
    <t>Odstranění pařezů strojně s jejich vykopáním nebo vytrháním průměru přes 300 do 500 mm</t>
  </si>
  <si>
    <t>https://podminky.urs.cz/item/CS_URS_2023_01/112251102</t>
  </si>
  <si>
    <t>5</t>
  </si>
  <si>
    <t>122212511</t>
  </si>
  <si>
    <t>Odkopávky a prokopávky nezapažené pro železnice v soudržné hornině třídy těžitelnosti I skupiny 3 objem do 10 m3 ručně</t>
  </si>
  <si>
    <t>m3</t>
  </si>
  <si>
    <t>-1747014161</t>
  </si>
  <si>
    <t>Odkopávky a prokopávky pro spodní stavbu železnic ručně zapažených i nezapažených objemu do 10 m3 v hornině třídy těžitelnosti I skupiny 3 soudržných</t>
  </si>
  <si>
    <t>https://podminky.urs.cz/item/CS_URS_2023_01/122212511</t>
  </si>
  <si>
    <t>P</t>
  </si>
  <si>
    <t>Poznámka k položce:_x000d_
Vykopávky budou rozprostřeny na okolní terén</t>
  </si>
  <si>
    <t>pro prahy ukončující dlažby:</t>
  </si>
  <si>
    <t>na vtoku:</t>
  </si>
  <si>
    <t>3,1*0,6*0,4</t>
  </si>
  <si>
    <t xml:space="preserve">na výtoku: </t>
  </si>
  <si>
    <t>3,4*0,6*0,4</t>
  </si>
  <si>
    <t>6</t>
  </si>
  <si>
    <t>162632511</t>
  </si>
  <si>
    <t>Vodorovné přemístění výkopku přes 2000 do 5000 m pracovním vlakem</t>
  </si>
  <si>
    <t>t</t>
  </si>
  <si>
    <t>-1604261302</t>
  </si>
  <si>
    <t>Vodorovné přemístění výkopku pracovním vlakem bez naložení výkopku, avšak s jeho vyložením, pro jakoukoliv třídu těžitelnosti, na vzdálenost přes 2 000 do 5 000 m</t>
  </si>
  <si>
    <t>https://podminky.urs.cz/item/CS_URS_2023_01/162632511</t>
  </si>
  <si>
    <t>Poznámka k položce:_x000d_
z důvodu špatného přístupu</t>
  </si>
  <si>
    <t>suť</t>
  </si>
  <si>
    <t>33,301</t>
  </si>
  <si>
    <t>7</t>
  </si>
  <si>
    <t>181311103</t>
  </si>
  <si>
    <t>Rozprostření ornice tl vrstvy do 200 mm v rovině nebo ve svahu do 1:5 ručně</t>
  </si>
  <si>
    <t>-316057495</t>
  </si>
  <si>
    <t>Rozprostření a urovnání ornice v rovině nebo ve svahu sklonu do 1:5 ručně při souvislé ploše, tl. vrstvy do 200 mm</t>
  </si>
  <si>
    <t>https://podminky.urs.cz/item/CS_URS_2023_01/181311103</t>
  </si>
  <si>
    <t>Rozprostřít zeminu z výkopu a z čištění po okolním terénu:</t>
  </si>
  <si>
    <t>(1,56+7,392+8,5)/0,15</t>
  </si>
  <si>
    <t>8</t>
  </si>
  <si>
    <t>181411122</t>
  </si>
  <si>
    <t>Založení lučního trávníku výsevem pl do 1000 m2 ve svahu přes 1:5 do 1:2</t>
  </si>
  <si>
    <t>-1035936579</t>
  </si>
  <si>
    <t>Založení trávníku na půdě předem připravené plochy do 1000 m2 výsevem včetně utažení lučního na svahu přes 1:5 do 1:2</t>
  </si>
  <si>
    <t>https://podminky.urs.cz/item/CS_URS_2023_01/181411122</t>
  </si>
  <si>
    <t>190</t>
  </si>
  <si>
    <t>odečty</t>
  </si>
  <si>
    <t>okolo a nad křídla na výtoku</t>
  </si>
  <si>
    <t>-15*1</t>
  </si>
  <si>
    <t>-24*1</t>
  </si>
  <si>
    <t>9</t>
  </si>
  <si>
    <t>M</t>
  </si>
  <si>
    <t>00572474</t>
  </si>
  <si>
    <t>osivo směs travní krajinná-svahová</t>
  </si>
  <si>
    <t>kg</t>
  </si>
  <si>
    <t>-1519552886</t>
  </si>
  <si>
    <t>Poznámka k položce:_x000d_
osev po terénní upravě po vysekání křovin včetně kořenů</t>
  </si>
  <si>
    <t>151*0,03</t>
  </si>
  <si>
    <t>Zakládání</t>
  </si>
  <si>
    <t>10</t>
  </si>
  <si>
    <t>274311126</t>
  </si>
  <si>
    <t>Základové pasy, prahy, věnce a ostruhy z betonu prostého C 20/25</t>
  </si>
  <si>
    <t>-853134368</t>
  </si>
  <si>
    <t>Základové konstrukce z betonu prostého pasy, prahy, věnce a ostruhy ve výkopu nebo na hlavách pilot C 20/25</t>
  </si>
  <si>
    <t>https://podminky.urs.cz/item/CS_URS_2023_01/274311126</t>
  </si>
  <si>
    <t>práh na vtoku</t>
  </si>
  <si>
    <t xml:space="preserve">práh na výtoku </t>
  </si>
  <si>
    <t>11</t>
  </si>
  <si>
    <t>274311191</t>
  </si>
  <si>
    <t>Příplatek k základovým pasům, prahům a věncům za betonáž malého rozsahu do 25 m3</t>
  </si>
  <si>
    <t>-814160876</t>
  </si>
  <si>
    <t>Základové konstrukce z betonu prostého Příplatek k cenám za betonáž malého rozsahu do 25 m3</t>
  </si>
  <si>
    <t>https://podminky.urs.cz/item/CS_URS_2023_01/274311191</t>
  </si>
  <si>
    <t>12</t>
  </si>
  <si>
    <t>274354111</t>
  </si>
  <si>
    <t>Bednění základových pasů - zřízení</t>
  </si>
  <si>
    <t>1463116171</t>
  </si>
  <si>
    <t>Bednění základových konstrukcí pasů, prahů, věnců a ostruh zřízení</t>
  </si>
  <si>
    <t>https://podminky.urs.cz/item/CS_URS_2023_01/274354111</t>
  </si>
  <si>
    <t>3,1*0,8*2</t>
  </si>
  <si>
    <t>0,8*0,4*2</t>
  </si>
  <si>
    <t>práh na výtoku</t>
  </si>
  <si>
    <t>3,4*0,8*2</t>
  </si>
  <si>
    <t>13</t>
  </si>
  <si>
    <t>274354211</t>
  </si>
  <si>
    <t>Bednění základových pasů - odstranění</t>
  </si>
  <si>
    <t>254561290</t>
  </si>
  <si>
    <t>Bednění základových konstrukcí pasů, prahů, věnců a ostruh odstranění bednění</t>
  </si>
  <si>
    <t>https://podminky.urs.cz/item/CS_URS_2023_01/274354211</t>
  </si>
  <si>
    <t>Svislé a kompletní konstrukce</t>
  </si>
  <si>
    <t>14</t>
  </si>
  <si>
    <t>317221111</t>
  </si>
  <si>
    <t>Osazení kamenných římsových desek do maltového lože</t>
  </si>
  <si>
    <t>-373012534</t>
  </si>
  <si>
    <t>https://podminky.urs.cz/item/CS_URS_2023_01/317221111</t>
  </si>
  <si>
    <t xml:space="preserve">Poznámka k položce:_x000d_
použít stávající kamenné desky_x000d_
</t>
  </si>
  <si>
    <t>na vtoku</t>
  </si>
  <si>
    <t>0,15*0,6*4,9</t>
  </si>
  <si>
    <t>Vodorovné konstrukce</t>
  </si>
  <si>
    <t>273361411</t>
  </si>
  <si>
    <t>Výztuž základových desek ze svařovaných sítí do 3,5 kg/m2</t>
  </si>
  <si>
    <t>-1571395736</t>
  </si>
  <si>
    <t>Výztuž základových konstrukcí desek ze svařovaných sítí, hmotnosti do 3,5 kg/m2</t>
  </si>
  <si>
    <t>https://podminky.urs.cz/item/CS_URS_2023_01/273361411</t>
  </si>
  <si>
    <t>Poznámka k položce:_x000d_
váha 3,03 kg/m2_x000d_
Kari síť 150*150*6 mm</t>
  </si>
  <si>
    <t>pod dlažbu</t>
  </si>
  <si>
    <t>116,735*3,03*1,1/1000</t>
  </si>
  <si>
    <t>16</t>
  </si>
  <si>
    <t>465513157</t>
  </si>
  <si>
    <t>Dlažba svahu u opěr z upraveného lomového žulového kamene tl 200 mm do lože C 25/30 pl přes 10 m2</t>
  </si>
  <si>
    <t>-1476181919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</si>
  <si>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</si>
  <si>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https://podminky.urs.cz/item/CS_URS_2023_01/465513157</t>
  </si>
  <si>
    <t>Poznámka k položce:_x000d_
dát přes stávajicí dlažbu</t>
  </si>
  <si>
    <t>okolo a nad křídla na vtoku</t>
  </si>
  <si>
    <t>15*1</t>
  </si>
  <si>
    <t>24*1</t>
  </si>
  <si>
    <t xml:space="preserve">na vtoku </t>
  </si>
  <si>
    <t>2,5*2,8</t>
  </si>
  <si>
    <t xml:space="preserve">na výtoku </t>
  </si>
  <si>
    <t>6,3*2,8</t>
  </si>
  <si>
    <t>v otvoru propustku:</t>
  </si>
  <si>
    <t>28,7*1,85</t>
  </si>
  <si>
    <t>Ostatní konstrukce a práce, bourání</t>
  </si>
  <si>
    <t>17</t>
  </si>
  <si>
    <t>938131111</t>
  </si>
  <si>
    <t>Odstranění přebytečné zeminy (nánosů) u říms průčelního zdiva a křídel ručně</t>
  </si>
  <si>
    <t>956722221</t>
  </si>
  <si>
    <t>https://podminky.urs.cz/item/CS_URS_2023_01/938131111</t>
  </si>
  <si>
    <t>nánosy a výkopy pro dlažbu okolo říms:</t>
  </si>
  <si>
    <t>11*0,2</t>
  </si>
  <si>
    <t>21*0,3</t>
  </si>
  <si>
    <t>18</t>
  </si>
  <si>
    <t>941111121</t>
  </si>
  <si>
    <t>Montáž lešení řadového trubkového lehkého s podlahami zatížení do 200 kg/m2 š od 0,9 do 1,2 m v do 10 m</t>
  </si>
  <si>
    <t>1728341465</t>
  </si>
  <si>
    <t>Montáž lešení řadového trubkového lehkého pracovního s podlahami s provozním zatížením tř. 3 do 200 kg/m2 šířky tř. W09 od 0,9 do 1,2 m, výšky do 10 m</t>
  </si>
  <si>
    <t>https://podminky.urs.cz/item/CS_URS_2023_01/941111121</t>
  </si>
  <si>
    <t xml:space="preserve">čelo výtok </t>
  </si>
  <si>
    <t>3,9*2,8</t>
  </si>
  <si>
    <t xml:space="preserve">křídla výtok </t>
  </si>
  <si>
    <t>5*3</t>
  </si>
  <si>
    <t>vtok křídla</t>
  </si>
  <si>
    <t>2*2</t>
  </si>
  <si>
    <t xml:space="preserve">čelo vtok </t>
  </si>
  <si>
    <t>3,5*4</t>
  </si>
  <si>
    <t>19</t>
  </si>
  <si>
    <t>941111212</t>
  </si>
  <si>
    <t>Příplatek k lešení řadovému trubkovému lehkému s podlahami š 0,9 m v 25 m za první a ZKD den použití</t>
  </si>
  <si>
    <t>-1651343336</t>
  </si>
  <si>
    <t>Montáž lešení řadového trubkového lehkého pracovního s podlahami s provozním zatížením tř. 3 do 200 kg/m2 Příplatek za první a každý další den použití lešení k ceně -1112</t>
  </si>
  <si>
    <t>https://podminky.urs.cz/item/CS_URS_2023_01/941111212</t>
  </si>
  <si>
    <t>14*43,920</t>
  </si>
  <si>
    <t>20</t>
  </si>
  <si>
    <t>941111821</t>
  </si>
  <si>
    <t>Demontáž lešení řadového trubkového lehkého s podlahami zatížení do 200 kg/m2 š od 0,9 do 1,2 m v do 10 m</t>
  </si>
  <si>
    <t>-776548310</t>
  </si>
  <si>
    <t>Demontáž lešení řadového trubkového lehkého pracovního s podlahami s provozním zatížením tř. 3 do 200 kg/m2 šířky tř. W09 od 0,9 do 1,2 m, výšky do 10 m</t>
  </si>
  <si>
    <t>https://podminky.urs.cz/item/CS_URS_2023_01/941111821</t>
  </si>
  <si>
    <t>43,920</t>
  </si>
  <si>
    <t>952904152</t>
  </si>
  <si>
    <t>Čištění mostních objektů - pročištění vtoků a výtoků ručně</t>
  </si>
  <si>
    <t>570827417</t>
  </si>
  <si>
    <t>Čištění mostních objektů pročištění vtoků a výtoků ručně</t>
  </si>
  <si>
    <t>https://podminky.urs.cz/item/CS_URS_2023_01/952904152</t>
  </si>
  <si>
    <t>naplaveniny a výkopy pro dlažbu dna:</t>
  </si>
  <si>
    <t>2,5*2,8*0,3</t>
  </si>
  <si>
    <t>6,3*2,8*0,3</t>
  </si>
  <si>
    <t>22</t>
  </si>
  <si>
    <t>966023211</t>
  </si>
  <si>
    <t>Snesení nevyhovujících kamenných římsových desek na průčelním zdivu a křídlech</t>
  </si>
  <si>
    <t>-2037664991</t>
  </si>
  <si>
    <t>Snesení kamenných římsových desek na průčelním zdivu a křídlech</t>
  </si>
  <si>
    <t>https://podminky.urs.cz/item/CS_URS_2023_01/966023211</t>
  </si>
  <si>
    <t>Poznámka k položce:_x000d_
Desky budou dále využity</t>
  </si>
  <si>
    <t>23</t>
  </si>
  <si>
    <t>985131211</t>
  </si>
  <si>
    <t>Očištění ploch stěn, rubu kleneb a podlah sušeným křemičitým pískem</t>
  </si>
  <si>
    <t>229788637</t>
  </si>
  <si>
    <t>Očištění ploch stěn, rubu kleneb a podlah tryskání pískem sušeným</t>
  </si>
  <si>
    <t>https://podminky.urs.cz/item/CS_URS_2023_01/985131211</t>
  </si>
  <si>
    <t>270,8+81,25</t>
  </si>
  <si>
    <t>24</t>
  </si>
  <si>
    <t>985142211</t>
  </si>
  <si>
    <t>Vysekání spojovací hmoty ze spár zdiva hl přes 40 mm dl do 6 m/m2</t>
  </si>
  <si>
    <t>-1534282876</t>
  </si>
  <si>
    <t>Vysekání spojovací hmoty ze spár zdiva včetně vyčištění hloubky spáry přes 40 mm délky spáry na 1 m2 upravované plochy do 6 m</t>
  </si>
  <si>
    <t>https://podminky.urs.cz/item/CS_URS_2023_01/985142211</t>
  </si>
  <si>
    <t>vše z 50%</t>
  </si>
  <si>
    <t>křídla</t>
  </si>
  <si>
    <t>2,5*3/2</t>
  </si>
  <si>
    <t xml:space="preserve">čelo </t>
  </si>
  <si>
    <t>4,9*0,5/2</t>
  </si>
  <si>
    <t>otvor z z 50%</t>
  </si>
  <si>
    <t>28,75*4*2/2</t>
  </si>
  <si>
    <t>6,3*4,5/2</t>
  </si>
  <si>
    <t>5*0,5/2</t>
  </si>
  <si>
    <t>klenba</t>
  </si>
  <si>
    <t>28,75*3,14*0,9/2</t>
  </si>
  <si>
    <t>25</t>
  </si>
  <si>
    <t>985223212</t>
  </si>
  <si>
    <t>Přezdívání kamenného zdiva do aktivované malty přes 3 m3</t>
  </si>
  <si>
    <t>991665751</t>
  </si>
  <si>
    <t>Přezdívání zdiva do aktivované malty kamenného, objemu přes 3 m3</t>
  </si>
  <si>
    <t>https://podminky.urs.cz/item/CS_URS_2023_01/985223212</t>
  </si>
  <si>
    <t>Poznámka k položce:_x000d_
nový kámen z 50%</t>
  </si>
  <si>
    <t>v otvoru</t>
  </si>
  <si>
    <t>0,4*1,6*2*2</t>
  </si>
  <si>
    <t>křídla vlevo</t>
  </si>
  <si>
    <t>křídla vpravo</t>
  </si>
  <si>
    <t>26</t>
  </si>
  <si>
    <t>58380756</t>
  </si>
  <si>
    <t>kámen lomový soklový (1t=1,7m2)</t>
  </si>
  <si>
    <t>1260076917</t>
  </si>
  <si>
    <t>50% nový kámen:</t>
  </si>
  <si>
    <t>7,560/2*2,8</t>
  </si>
  <si>
    <t>27</t>
  </si>
  <si>
    <t>985231111</t>
  </si>
  <si>
    <t>Spárování zdiva aktivovanou maltou spára hl do 40 mm dl do 6 m/m2</t>
  </si>
  <si>
    <t>726026333</t>
  </si>
  <si>
    <t>Spárování zdiva hloubky do 40 mm aktivovanou maltou délky spáry na 1 m2 upravované plochy do 6 m</t>
  </si>
  <si>
    <t>https://podminky.urs.cz/item/CS_URS_2023_01/985231111</t>
  </si>
  <si>
    <t>přeskládaná římsa</t>
  </si>
  <si>
    <t>4,9*(0,15+0,1+0,15+0,6)</t>
  </si>
  <si>
    <t>28</t>
  </si>
  <si>
    <t>985231112</t>
  </si>
  <si>
    <t>Spárování zdiva aktivovanou maltou spára hl do 40 mm dl přes 6 do 12 m/m2</t>
  </si>
  <si>
    <t>1968872943</t>
  </si>
  <si>
    <t>Spárování zdiva hloubky do 40 mm aktivovanou maltou délky spáry na 1 m2 upravované plochy přes 6 do 12 m</t>
  </si>
  <si>
    <t>https://podminky.urs.cz/item/CS_URS_2023_01/985231112</t>
  </si>
  <si>
    <t>Poznámka k položce:_x000d_
spárování přezdívaného kamenného zdiva</t>
  </si>
  <si>
    <t>7,560/0,4</t>
  </si>
  <si>
    <t>29</t>
  </si>
  <si>
    <t>985231192</t>
  </si>
  <si>
    <t>Příplatek ke spárování hl do 40 mm za plochu do 10 m2 jednotlivě</t>
  </si>
  <si>
    <t>1303374458</t>
  </si>
  <si>
    <t>Spárování zdiva hloubky do 40 mm aktivovanou maltou Příplatek k cenám za plochu do 10 m2 jednotlivě</t>
  </si>
  <si>
    <t>https://podminky.urs.cz/item/CS_URS_2023_01/985231192</t>
  </si>
  <si>
    <t>30</t>
  </si>
  <si>
    <t>985232112</t>
  </si>
  <si>
    <t>Hloubkové spárování zdiva aktivovanou maltou spára hl do 80 mm dl přes 6 do 12 m/m2</t>
  </si>
  <si>
    <t>749885245</t>
  </si>
  <si>
    <t>Hloubkové spárování zdiva hloubky přes 40 do 80 mm aktivovanou maltou délky spáry na 1 m2 upravované plochy přes 6 do 12 m</t>
  </si>
  <si>
    <t>https://podminky.urs.cz/item/CS_URS_2023_01/985232112</t>
  </si>
  <si>
    <t>31</t>
  </si>
  <si>
    <t>985233111</t>
  </si>
  <si>
    <t>Úprava spár po spárování zdiva uhlazením spára dl do 6 m/m2</t>
  </si>
  <si>
    <t>-70814138</t>
  </si>
  <si>
    <t>Úprava spár po spárování zdiva kamenného nebo cihelného délky spáry na 1 m2 upravované plochy do 6 m uhlazením</t>
  </si>
  <si>
    <t>https://podminky.urs.cz/item/CS_URS_2023_01/985233111</t>
  </si>
  <si>
    <t>32</t>
  </si>
  <si>
    <t>985233121</t>
  </si>
  <si>
    <t>Úprava spár po spárování zdiva uhlazením spára dl přes 6 do 12 m/m2</t>
  </si>
  <si>
    <t>-286054143</t>
  </si>
  <si>
    <t>Úprava spár po spárování zdiva kamenného nebo cihelného délky spáry na 1 m2 upravované plochy přes 6 do 12 m uhlazením</t>
  </si>
  <si>
    <t>https://podminky.urs.cz/item/CS_URS_2023_01/985233121</t>
  </si>
  <si>
    <t>18,900+176,024</t>
  </si>
  <si>
    <t>33</t>
  </si>
  <si>
    <t>985233912</t>
  </si>
  <si>
    <t>Příplatek k úpravě spár za plochu do 10 m2 jednotlivě</t>
  </si>
  <si>
    <t>1957922833</t>
  </si>
  <si>
    <t>Úprava spár po spárování zdiva kamenného nebo cihelného Příplatek k cenám za plochu do 10 m2 jednotlivě</t>
  </si>
  <si>
    <t>https://podminky.urs.cz/item/CS_URS_2023_01/985233912</t>
  </si>
  <si>
    <t>997</t>
  </si>
  <si>
    <t>Přesun sutě</t>
  </si>
  <si>
    <t>34</t>
  </si>
  <si>
    <t>997013873</t>
  </si>
  <si>
    <t>Poplatek za uložení stavebního odpadu na recyklační skládce (skládkovné) zeminy a kamení zatříděného do Katalogu odpadů pod kódem 17 05 04</t>
  </si>
  <si>
    <t>1483874282</t>
  </si>
  <si>
    <t>https://podminky.urs.cz/item/CS_URS_2023_01/997013873</t>
  </si>
  <si>
    <t>Z čištění:</t>
  </si>
  <si>
    <t>16,898</t>
  </si>
  <si>
    <t>ze spárování:</t>
  </si>
  <si>
    <t>6,953</t>
  </si>
  <si>
    <t>z přezdívání:</t>
  </si>
  <si>
    <t>18,9/2</t>
  </si>
  <si>
    <t>35</t>
  </si>
  <si>
    <t>997211111</t>
  </si>
  <si>
    <t>Svislá doprava suti na v 3,5 m</t>
  </si>
  <si>
    <t>1930810820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</si>
  <si>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</si>
  <si>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https://podminky.urs.cz/item/CS_URS_2023_01/997211111</t>
  </si>
  <si>
    <t>36</t>
  </si>
  <si>
    <t>997211119</t>
  </si>
  <si>
    <t>Příplatek ZKD 3,5 m výšky u svislé dopravy suti</t>
  </si>
  <si>
    <t>364057263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</si>
  <si>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</si>
  <si>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https://podminky.urs.cz/item/CS_URS_2023_01/997211119</t>
  </si>
  <si>
    <t>33,301*2</t>
  </si>
  <si>
    <t>37</t>
  </si>
  <si>
    <t>997211511</t>
  </si>
  <si>
    <t>Vodorovná doprava suti po suchu na vzdálenost do 1 km</t>
  </si>
  <si>
    <t>432043756</t>
  </si>
  <si>
    <t>Vodorovná doprava suti nebo vybouraných hmot suti se složením a hrubým urovnáním, na vzdálenost do 1 km</t>
  </si>
  <si>
    <t>https://podminky.urs.cz/item/CS_URS_2023_01/997211511</t>
  </si>
  <si>
    <t>Poznámka k položce:_x000d_
např. skládka Suez Chomutov (10 km)</t>
  </si>
  <si>
    <t>38</t>
  </si>
  <si>
    <t>997211519</t>
  </si>
  <si>
    <t>Příplatek ZKD 1 km u vodorovné dopravy suti</t>
  </si>
  <si>
    <t>445110105</t>
  </si>
  <si>
    <t>Vodorovná doprava suti nebo vybouraných hmot suti se složením a hrubým urovnáním, na vzdálenost Příplatek k ceně za každý další i započatý 1 km přes 1 km</t>
  </si>
  <si>
    <t>https://podminky.urs.cz/item/CS_URS_2023_01/997211519</t>
  </si>
  <si>
    <t>Poznámka k položce:_x000d_
Celkem 10 km (např. skládka Údlice, u Chomutova)</t>
  </si>
  <si>
    <t>9*33,301</t>
  </si>
  <si>
    <t>39</t>
  </si>
  <si>
    <t>997211611</t>
  </si>
  <si>
    <t>Nakládání suti na dopravní prostředky pro vodorovnou dopravu</t>
  </si>
  <si>
    <t>286373702</t>
  </si>
  <si>
    <t>Nakládání suti nebo vybouraných hmot na dopravní prostředky pro vodorovnou dopravu suti</t>
  </si>
  <si>
    <t>https://podminky.urs.cz/item/CS_URS_2023_01/997211611</t>
  </si>
  <si>
    <t>Poznámka k položce:_x000d_
z důvodu špatného přístupu k objektu, naložení i na mezideponii</t>
  </si>
  <si>
    <t>998</t>
  </si>
  <si>
    <t>Přesun hmot</t>
  </si>
  <si>
    <t>40</t>
  </si>
  <si>
    <t>998212111</t>
  </si>
  <si>
    <t>Přesun hmot pro mosty zděné, monolitické betonové nebo ocelové v do 20 m</t>
  </si>
  <si>
    <t>-821852250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</si>
  <si>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</si>
  <si>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</si>
  <si>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Poznámka k položce:_x000d_
Bez dotčených inženýrských sítí.</t>
  </si>
  <si>
    <t>41</t>
  </si>
  <si>
    <t>998212195</t>
  </si>
  <si>
    <t>Příplatek k přesunu hmot pro mosty zděné nebo monolitické za zvětšený přesun do 5000 m</t>
  </si>
  <si>
    <t>-779249814</t>
  </si>
  <si>
    <t>Přesun hmot pro mosty zděné, betonové monolitické, spřažené ocelobetonové nebo kovové Příplatek k cenám za zvětšený přesun přes přes vymezenou největší dopravní vzdálenost do 5000 m</t>
  </si>
  <si>
    <t>https://podminky.urs.cz/item/CS_URS_2023_01/998212195</t>
  </si>
  <si>
    <t>Poznámka k položce:_x000d_
z důvodu špatného přístupu k objektu (asi z přejezdu P1971 (4384 m))</t>
  </si>
  <si>
    <t>02 - VRN - km 16,954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</si>
  <si>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</si>
  <si>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</si>
  <si>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</si>
  <si>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</si>
  <si>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</si>
  <si>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</si>
  <si>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</si>
  <si>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</si>
  <si>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013002000</t>
  </si>
  <si>
    <t>Projektové práce</t>
  </si>
  <si>
    <t>kpl</t>
  </si>
  <si>
    <t>299741941</t>
  </si>
  <si>
    <t>https://podminky.urs.cz/item/CS_URS_2023_01/013002000</t>
  </si>
  <si>
    <t>Poznámka k položce:_x000d_
Zpracování dokumentace skutečného provedení stavby - 2x (v trvalém tisku i digitálně), s využitím železničního bodového pole a po projednání a schválení SŽG.</t>
  </si>
  <si>
    <t>VRN3</t>
  </si>
  <si>
    <t>Zařízení staveniště</t>
  </si>
  <si>
    <t>030001000</t>
  </si>
  <si>
    <t>-1243535651</t>
  </si>
  <si>
    <t>https://podminky.urs.cz/item/CS_URS_2023_01/030001000</t>
  </si>
  <si>
    <t>Poznámka k položce:_x000d_
dodávky vody a energie, příjezdové komunikace včetně příp. omezení provozu a dopravního značení,příp. pronájmy pozemků, střežení pracoviště, uvedení pozemků do původního stavu, včetně přípravy a likvidace staveniště. Bez dotčených inženýrských sítí.</t>
  </si>
  <si>
    <t>VRN6</t>
  </si>
  <si>
    <t>Územní vlivy</t>
  </si>
  <si>
    <t>060001000</t>
  </si>
  <si>
    <t>1024</t>
  </si>
  <si>
    <t>-772472720</t>
  </si>
  <si>
    <t>https://podminky.urs.cz/item/CS_URS_2023_01/060001000</t>
  </si>
  <si>
    <t>Poznámka k položce:_x000d_
z důvodu špatného přístupu k objektu (asi z přejezdu P1971 (4384m))</t>
  </si>
  <si>
    <t>002 - Propustek v km 18,491 TÚ 0611</t>
  </si>
  <si>
    <t>01 - ZRN - km 18,491</t>
  </si>
  <si>
    <t>111203201</t>
  </si>
  <si>
    <t>Odstranění křovin a stromů s ponecháním kořenů z plochy do 1000 m2</t>
  </si>
  <si>
    <t>-474881235</t>
  </si>
  <si>
    <t>Odstranění křovin a stromů s ponecháním kořenů průměru kmene do 100 mm, při jakémkoliv sklonu terénu mimo LTM, při celkové ploše do 1 000 m2</t>
  </si>
  <si>
    <t>https://podminky.urs.cz/item/CS_URS_2023_01/111203201</t>
  </si>
  <si>
    <t>22*3</t>
  </si>
  <si>
    <t>6,5*8</t>
  </si>
  <si>
    <t>-1513050034</t>
  </si>
  <si>
    <t>1010920178</t>
  </si>
  <si>
    <t>118</t>
  </si>
  <si>
    <t>2045569684</t>
  </si>
  <si>
    <t>24,566</t>
  </si>
  <si>
    <t>853826837</t>
  </si>
  <si>
    <t>(20,880+7,392)/0,2</t>
  </si>
  <si>
    <t>-2138270533</t>
  </si>
  <si>
    <t>Na rozprostřenou zeminu po okolním terénu:</t>
  </si>
  <si>
    <t>141,360</t>
  </si>
  <si>
    <t>-1803590724</t>
  </si>
  <si>
    <t>Poznámka k položce:_x000d_
osev po terénní upravě po vysekání křovin včetně kořenů a po rozprostření zeminy</t>
  </si>
  <si>
    <t>141,360*0,03</t>
  </si>
  <si>
    <t>884916135</t>
  </si>
  <si>
    <t xml:space="preserve">Poznámka k položce:_x000d_
použít stávající kameny_x000d_
</t>
  </si>
  <si>
    <t>5,6*0,8*0,2</t>
  </si>
  <si>
    <t>317321118</t>
  </si>
  <si>
    <t>Mostní římsy ze ŽB C 30/37</t>
  </si>
  <si>
    <t>863811389</t>
  </si>
  <si>
    <t>Římsy ze železového betonu C 30/37</t>
  </si>
  <si>
    <t>https://podminky.urs.cz/item/CS_URS_2023_01/317321118</t>
  </si>
  <si>
    <t>0,25*1*6,1</t>
  </si>
  <si>
    <t>317321191</t>
  </si>
  <si>
    <t>Příplatek k mostním římsám ze ŽB za betonáž malého rozsahu do 25 m3</t>
  </si>
  <si>
    <t>-584159689</t>
  </si>
  <si>
    <t>Římsy ze železového betonu Příplatek k cenám za betonáž malého rozsahu do 25 m3</t>
  </si>
  <si>
    <t>https://podminky.urs.cz/item/CS_URS_2023_01/317321191</t>
  </si>
  <si>
    <t>1,651</t>
  </si>
  <si>
    <t>317353121</t>
  </si>
  <si>
    <t>Bednění mostních říms všech tvarů - zřízení</t>
  </si>
  <si>
    <t>2005577607</t>
  </si>
  <si>
    <t>Bednění mostní římsy zřízení všech tvarů</t>
  </si>
  <si>
    <t>https://podminky.urs.cz/item/CS_URS_2023_01/317353121</t>
  </si>
  <si>
    <t>(3,5*0,25)+(0,25*0,5*2)</t>
  </si>
  <si>
    <t>(2*0,25*2)+(0,25*0,5*2)*2</t>
  </si>
  <si>
    <t>(3,5*0,25*2)+(0,25*0,5*2)</t>
  </si>
  <si>
    <t>(4,2*0,25*2)+(0,5*0,25*2)</t>
  </si>
  <si>
    <t>317353221</t>
  </si>
  <si>
    <t>Bednění mostních říms všech tvarů - odstranění</t>
  </si>
  <si>
    <t>832696872</t>
  </si>
  <si>
    <t>Bednění mostní římsy odstranění všech tvarů</t>
  </si>
  <si>
    <t>https://podminky.urs.cz/item/CS_URS_2023_01/317353221</t>
  </si>
  <si>
    <t>6,975</t>
  </si>
  <si>
    <t>317361116</t>
  </si>
  <si>
    <t>Výztuž mostních říms z betonářské oceli 10 505</t>
  </si>
  <si>
    <t>-2053977717</t>
  </si>
  <si>
    <t>Výztuž mostních železobetonových říms z betonářské oceli 10 505 (R) nebo BSt 500</t>
  </si>
  <si>
    <t>https://podminky.urs.cz/item/CS_URS_2023_01/317361116</t>
  </si>
  <si>
    <t>0,1*1,651</t>
  </si>
  <si>
    <t>334213111</t>
  </si>
  <si>
    <t>Zdivo mostů z nepravidelných kamenů na maltu, objem jednoho kamene do 0,02 m3</t>
  </si>
  <si>
    <t>1761585582</t>
  </si>
  <si>
    <t>Zdivo pilířů, opěr a křídel mostů z lomového kamene štípaného nebo ručně vybíraného na maltu z nepravidelných kamenů objemu 1 kusu kamene do 0,02 m3</t>
  </si>
  <si>
    <t>https://podminky.urs.cz/item/CS_URS_2023_01/334213111</t>
  </si>
  <si>
    <t>1,3*0,8*0,4*2</t>
  </si>
  <si>
    <t>0,3*0,3*0,4*2</t>
  </si>
  <si>
    <t>1,1*0,4*0,4*2</t>
  </si>
  <si>
    <t>0,8*0,6*0,8</t>
  </si>
  <si>
    <t>937804493</t>
  </si>
  <si>
    <t xml:space="preserve">Poznámka k položce:_x000d_
váha 3,03kg/m2_x000d_
150*150*6mm_x000d_
</t>
  </si>
  <si>
    <t>35,6*3,03*1,1/1000</t>
  </si>
  <si>
    <t>-2100030016</t>
  </si>
  <si>
    <t>13,6</t>
  </si>
  <si>
    <t>-1255704084</t>
  </si>
  <si>
    <t>Poznámka k položce:_x000d_
Rozprostřít po okolním terénu</t>
  </si>
  <si>
    <t>(6*2)+(7,6*1)*0,3</t>
  </si>
  <si>
    <t>22*0,3</t>
  </si>
  <si>
    <t>-613922674</t>
  </si>
  <si>
    <t>1,5*4</t>
  </si>
  <si>
    <t xml:space="preserve">křídla vtok </t>
  </si>
  <si>
    <t>1,3*1</t>
  </si>
  <si>
    <t>výtok křídla</t>
  </si>
  <si>
    <t>3,1*4</t>
  </si>
  <si>
    <t>4*3,3</t>
  </si>
  <si>
    <t>-1316631994</t>
  </si>
  <si>
    <t>14*32,900</t>
  </si>
  <si>
    <t>2094926419</t>
  </si>
  <si>
    <t>32,900</t>
  </si>
  <si>
    <t>1862626550</t>
  </si>
  <si>
    <t>885784936</t>
  </si>
  <si>
    <t>Poznámka k položce:_x000d_
Desky budou dále použity</t>
  </si>
  <si>
    <t>na vtoku na křídlech</t>
  </si>
  <si>
    <t>985131111</t>
  </si>
  <si>
    <t>Očištění ploch stěn, rubu kleneb a podlah tlakovou vodou</t>
  </si>
  <si>
    <t>-1828926365</t>
  </si>
  <si>
    <t>https://podminky.urs.cz/item/CS_URS_2023_01/985131111</t>
  </si>
  <si>
    <t>2,8*2,2*2</t>
  </si>
  <si>
    <t>3,3*5,5*2</t>
  </si>
  <si>
    <t>985142113</t>
  </si>
  <si>
    <t>Vysekání spojovací hmoty ze spár zdiva hl do 40 mm dl přes 12 m/m2</t>
  </si>
  <si>
    <t>-208815593</t>
  </si>
  <si>
    <t>Vysekání spojovací hmoty ze spár zdiva včetně vyčištění hloubky spáry do 40 mm délky spáry na 1 m2 upravované plochy přes 12 m</t>
  </si>
  <si>
    <t>https://podminky.urs.cz/item/CS_URS_2023_01/985142113</t>
  </si>
  <si>
    <t>průčelí</t>
  </si>
  <si>
    <t>3*4,6</t>
  </si>
  <si>
    <t>-172157171</t>
  </si>
  <si>
    <t>Poznámka k položce:_x000d_
Nový kámen použit z 50%</t>
  </si>
  <si>
    <t>pro přezdívání (50% nový kámen):</t>
  </si>
  <si>
    <t>17,774/2*2,8</t>
  </si>
  <si>
    <t>2024221831</t>
  </si>
  <si>
    <t xml:space="preserve">Poznámka k položce:_x000d_
použít stávající kámen a 50% nového_x000d_
</t>
  </si>
  <si>
    <t>v otvoru klenba</t>
  </si>
  <si>
    <t>0,7*0,6*0,9</t>
  </si>
  <si>
    <t>0,4*0,6*0,8</t>
  </si>
  <si>
    <t>1,1*0,4*0,4</t>
  </si>
  <si>
    <t>1,8*0,4*0,4</t>
  </si>
  <si>
    <t>0,6*0,5*0,8</t>
  </si>
  <si>
    <t>0,6*0,6*2</t>
  </si>
  <si>
    <t>v otvoru opěra</t>
  </si>
  <si>
    <t>1,6*1,2*0,4</t>
  </si>
  <si>
    <t>0,8*0,8*0,4</t>
  </si>
  <si>
    <t>1,7*1,2*0,4</t>
  </si>
  <si>
    <t>1,9*0,6*0,4</t>
  </si>
  <si>
    <t>0,3*0,3*0,4</t>
  </si>
  <si>
    <t xml:space="preserve">vtok </t>
  </si>
  <si>
    <t>5,6*0,8*0,6</t>
  </si>
  <si>
    <t xml:space="preserve">výtok </t>
  </si>
  <si>
    <t>2*2*0,6</t>
  </si>
  <si>
    <t>(6,6+4)*0,6</t>
  </si>
  <si>
    <t>kužele na výtoku</t>
  </si>
  <si>
    <t>2*2*2*0,25</t>
  </si>
  <si>
    <t>-1214984991</t>
  </si>
  <si>
    <t>5,6*(0,15+0,1+0,15+0,6)</t>
  </si>
  <si>
    <t>246868315</t>
  </si>
  <si>
    <t>Poznámka k položce:_x000d_
spárování kamenného zdiva</t>
  </si>
  <si>
    <t>6,6+4</t>
  </si>
  <si>
    <t>2*2*2</t>
  </si>
  <si>
    <t>1763600358</t>
  </si>
  <si>
    <t>465784535</t>
  </si>
  <si>
    <t>62,420</t>
  </si>
  <si>
    <t>-1352704709</t>
  </si>
  <si>
    <t>-364570056</t>
  </si>
  <si>
    <t>29,614+62,420</t>
  </si>
  <si>
    <t>-1271417642</t>
  </si>
  <si>
    <t>985331115</t>
  </si>
  <si>
    <t>Dodatečné vlepování betonářské výztuže D 16 mm do cementové aktivované malty včetně vyvrtání otvoru</t>
  </si>
  <si>
    <t>m</t>
  </si>
  <si>
    <t>1487292688</t>
  </si>
  <si>
    <t>Dodatečné vlepování betonářské výztuže včetně vyvrtání a vyčištění otvoru cementovou aktivovanou maltou průměr výztuže 16 mm</t>
  </si>
  <si>
    <t>https://podminky.urs.cz/item/CS_URS_2023_01/985331115</t>
  </si>
  <si>
    <t>spřahovací trny:</t>
  </si>
  <si>
    <t>(0,8-0,2)*12</t>
  </si>
  <si>
    <t>13021015</t>
  </si>
  <si>
    <t>tyč ocelová kruhová žebírková DIN 488 jakost B500B (10 505) výztuž do betonu D 16mm</t>
  </si>
  <si>
    <t>62360134</t>
  </si>
  <si>
    <t>Poznámka k položce:_x000d_
Hmotnost: 1,58 kg/m</t>
  </si>
  <si>
    <t>0,8*12*1,58*1,1/1000</t>
  </si>
  <si>
    <t>848071595</t>
  </si>
  <si>
    <t>ze spárování a z vývrtů:</t>
  </si>
  <si>
    <t>2,341+0,007</t>
  </si>
  <si>
    <t>44,435/2</t>
  </si>
  <si>
    <t>1312321872</t>
  </si>
  <si>
    <t>-157422463</t>
  </si>
  <si>
    <t>24,566*2</t>
  </si>
  <si>
    <t>-2133576384</t>
  </si>
  <si>
    <t>Poznámka k položce:_x000d_
např. Suez Chomutov (10km)</t>
  </si>
  <si>
    <t>-1216641695</t>
  </si>
  <si>
    <t>9*24,566</t>
  </si>
  <si>
    <t>-1594427276</t>
  </si>
  <si>
    <t>42</t>
  </si>
  <si>
    <t>-764357812</t>
  </si>
  <si>
    <t>43</t>
  </si>
  <si>
    <t>998212193</t>
  </si>
  <si>
    <t>Příplatek k přesunu hmot pro mosty zděné nebo monolitické za zvětšený přesun do 3000 m</t>
  </si>
  <si>
    <t>622858611</t>
  </si>
  <si>
    <t>Přesun hmot pro mosty zděné, betonové monolitické, spřažené ocelobetonové nebo kovové Příplatek k cenám za zvětšený přesun přes přes vymezenou největší dopravní vzdálenost do 3000 m</t>
  </si>
  <si>
    <t>https://podminky.urs.cz/item/CS_URS_2023_01/998212193</t>
  </si>
  <si>
    <t>Poznámka k položce:_x000d_
z důvodu špatného přístupu k objektu (asi z přejezdu P1971 v km 21,338 (2847 m), příp. z žst. Křimov)</t>
  </si>
  <si>
    <t>02 - VRN - km 18,491</t>
  </si>
  <si>
    <t>170189171</t>
  </si>
  <si>
    <t>Poznámka k položce:_x000d_
Zpracování dokumentace zhotovitele (dlažby, římsy, výztuž), zpracování dokumentace skutečného provedení stavby - 2x (v trvalém tisku i digitálně), s využitím železničního bodového pole a po projednání a schválení SŽG.</t>
  </si>
  <si>
    <t>869198902</t>
  </si>
  <si>
    <t>1196824535</t>
  </si>
  <si>
    <t>003 - Most v km 20,057 TÚ 0611</t>
  </si>
  <si>
    <t>01 - ZRN - km 20,057</t>
  </si>
  <si>
    <t xml:space="preserve">    6 - Úpravy povrchů, podlahy a osazování výplní</t>
  </si>
  <si>
    <t xml:space="preserve">    9 - Ostatní konstrukce a práce-bourání</t>
  </si>
  <si>
    <t>1249474378</t>
  </si>
  <si>
    <t>podél zdiva křídel dole:</t>
  </si>
  <si>
    <t>2*(2,5+2)*1+2*(13+2)*1</t>
  </si>
  <si>
    <t>dále nad mostními římsami k pláni (není již ve výškách):</t>
  </si>
  <si>
    <t>(7,2+3+3)*(7-1)+(8,3+3+3)*(8-1)</t>
  </si>
  <si>
    <t>dále podél říms křídel (není již ve výškách):</t>
  </si>
  <si>
    <t>2*(20+1)*1+2*(4+1)*1</t>
  </si>
  <si>
    <t>-462961204</t>
  </si>
  <si>
    <t>270,3+63,5</t>
  </si>
  <si>
    <t>115001103</t>
  </si>
  <si>
    <t>Převedení vody potrubím DN přes 150 do 250</t>
  </si>
  <si>
    <t>403273918</t>
  </si>
  <si>
    <t>Převedení vody potrubím průměru DN přes 150 do 250</t>
  </si>
  <si>
    <t>https://podminky.urs.cz/item/CS_URS_2023_01/115001103</t>
  </si>
  <si>
    <t>Poznámka k položce:_x000d_
včetně příp. odčerpání vody</t>
  </si>
  <si>
    <t>dočasně na vtokové straně vlevo (pro obnovu krytého propustku v otvoru mostu a pro opravy vtoku a výtoku):</t>
  </si>
  <si>
    <t>2,5+2+3</t>
  </si>
  <si>
    <t>131212502</t>
  </si>
  <si>
    <t>Hloubení jamek pro sloupky, zábradlí, značky objem do 0,5 m3 v nesoudržných horninách třídy těžitelnosti I skupiny 3 ručně</t>
  </si>
  <si>
    <t>-1213901414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</si>
  <si>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</si>
  <si>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https://podminky.urs.cz/item/CS_URS_2023_01/131212502</t>
  </si>
  <si>
    <t>Poznámka k položce:_x000d_
rozprostřít na okolní terén</t>
  </si>
  <si>
    <t>pro patky nového zábradlí v úrovni drážní stezky podél koleje (vlevo 7ks, vpravo 8ks):</t>
  </si>
  <si>
    <t>(7+8)*0,3*0,3*0,8</t>
  </si>
  <si>
    <t>171103101</t>
  </si>
  <si>
    <t>Zemní hrázky melioračních kanálů z horniny třídy těžitelnosti I a II skupiny 1 až 4</t>
  </si>
  <si>
    <t>-1101826152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</si>
  <si>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</si>
  <si>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https://podminky.urs.cz/item/CS_URS_2023_01/171103101</t>
  </si>
  <si>
    <t>Poznámka k položce:_x000d_
pro dočasné převedení vody</t>
  </si>
  <si>
    <t>z obnažení vtoku propustku vlevo u křídla č.1:</t>
  </si>
  <si>
    <t>1375972764</t>
  </si>
  <si>
    <t>nad mostními římsami k pláni, včetně rozprostřené zeminy:</t>
  </si>
  <si>
    <t>(7,2+3+3)*7+(8,3+3+3)*8</t>
  </si>
  <si>
    <t>podél říms křídel, včetně rozprostřené zeminy:</t>
  </si>
  <si>
    <t>2*20*3+2*4*3</t>
  </si>
  <si>
    <t>005724740</t>
  </si>
  <si>
    <t>880531914</t>
  </si>
  <si>
    <t>350,8*0,03</t>
  </si>
  <si>
    <t>273361412</t>
  </si>
  <si>
    <t>Výztuž základových desek ze svařovaných sítí přes 3,5 do 6 kg/m2</t>
  </si>
  <si>
    <t>-1073683903</t>
  </si>
  <si>
    <t>Výztuž základových konstrukcí desek ze svařovaných sítí, hmotnosti přes 3,5 do 6 kg/m2</t>
  </si>
  <si>
    <t>https://podminky.urs.cz/item/CS_URS_2023_01/273361412</t>
  </si>
  <si>
    <t>275313711</t>
  </si>
  <si>
    <t>Základové patky z betonu tř. C 20/25</t>
  </si>
  <si>
    <t>-656656061</t>
  </si>
  <si>
    <t>Základy z betonu prostého patky a bloky z betonu kamenem neprokládaného tř. C 20/25</t>
  </si>
  <si>
    <t>https://podminky.urs.cz/item/CS_URS_2023_01/275313711</t>
  </si>
  <si>
    <t>patky nového zábradlí v úrovni drážní stezky podél koleje (7+8ks):</t>
  </si>
  <si>
    <t>275354111</t>
  </si>
  <si>
    <t>Bednění základových patek - zřízení</t>
  </si>
  <si>
    <t>1913136139</t>
  </si>
  <si>
    <t>Bednění základových konstrukcí patek a bloků zřízení</t>
  </si>
  <si>
    <t>https://podminky.urs.cz/item/CS_URS_2023_01/275354111</t>
  </si>
  <si>
    <t>bednění horních částí patek nového zábradlí v úrovni drážní stezky podél koleje (7+8ks):</t>
  </si>
  <si>
    <t>(7+8)*(0,3*0,4*4)</t>
  </si>
  <si>
    <t>275354211</t>
  </si>
  <si>
    <t>Bednění základových patek - odstranění</t>
  </si>
  <si>
    <t>1722924560</t>
  </si>
  <si>
    <t>Bednění základových konstrukcí patek a bloků odstranění bednění</t>
  </si>
  <si>
    <t>https://podminky.urs.cz/item/CS_URS_2023_01/275354211</t>
  </si>
  <si>
    <t>275361116</t>
  </si>
  <si>
    <t>Výztuž základových patek a bloků z betonářské oceli 10 505</t>
  </si>
  <si>
    <t>1616268309</t>
  </si>
  <si>
    <t>Výztuž základových konstrukcí patek a bloků z betonářské oceli 10 505 (R) nebo BSt 500</t>
  </si>
  <si>
    <t>https://podminky.urs.cz/item/CS_URS_2023_01/275361116</t>
  </si>
  <si>
    <t>Poznámka k položce:_x000d_
betonářská ocel žebírková, průměr 20 mm, hmotnost 2,47 kg/m</t>
  </si>
  <si>
    <t>výztuž patek nového zábradlí v úrovni drážní stezky podél koleje:</t>
  </si>
  <si>
    <t>(7+8)*2*0,7*2,47/1000</t>
  </si>
  <si>
    <t>281601111</t>
  </si>
  <si>
    <t>Injektování vrtů nízkotlaké vzestupné s jednoduchým obturátorem tlakem do 0,6 MPa</t>
  </si>
  <si>
    <t>hod</t>
  </si>
  <si>
    <t>-455820775</t>
  </si>
  <si>
    <t>Injektování s jednoduchým obturátorem nebo bez obturátoru vzestupné, tlakem do 0,60 MPa</t>
  </si>
  <si>
    <t>https://podminky.urs.cz/item/CS_URS_2023_01/281601111</t>
  </si>
  <si>
    <t>Poznámka k položce:_x000d_
injektáž kotev pro přikotvení zdiva klenby</t>
  </si>
  <si>
    <t>1,804*4</t>
  </si>
  <si>
    <t>58521133-01</t>
  </si>
  <si>
    <t>Injektážní směs</t>
  </si>
  <si>
    <t>809534686</t>
  </si>
  <si>
    <t>Poznámka k položce:_x000d_
pro injektáž kotev pro přikotvení zdiva klenby</t>
  </si>
  <si>
    <t>předpoklad 20 l / 1 bm vrtu:</t>
  </si>
  <si>
    <t>90,2*0,02</t>
  </si>
  <si>
    <t>-1393280200</t>
  </si>
  <si>
    <t>zpětné osazení kamenných desek římsy vpravo:</t>
  </si>
  <si>
    <t>8,3*0,2*0,6</t>
  </si>
  <si>
    <t>zpětné osazení kamenných desek říms křídel vlevo:</t>
  </si>
  <si>
    <t>(1,7+1,4)*0,5*0,15</t>
  </si>
  <si>
    <t>-2117195954</t>
  </si>
  <si>
    <t>Nová římsa vlevo:</t>
  </si>
  <si>
    <t>7,2*0,6*0,2</t>
  </si>
  <si>
    <t>-1245435484</t>
  </si>
  <si>
    <t>Bednění nové římsy vlevo:</t>
  </si>
  <si>
    <t>7,2*(0,1+0,2+0,2)</t>
  </si>
  <si>
    <t>čela nové římsy vlevo:</t>
  </si>
  <si>
    <t>2*(2*0,6)</t>
  </si>
  <si>
    <t>159683455</t>
  </si>
  <si>
    <t>-135329422</t>
  </si>
  <si>
    <t>Spřahovací trny (D 16 mm, dl. 850 mm, celkem 15 ks - cca 2 ks/m) nové římsy vlevo:</t>
  </si>
  <si>
    <t>(15*0,95*1,578*1,05)/1000</t>
  </si>
  <si>
    <t>317361411</t>
  </si>
  <si>
    <t>Výztuž mostních říms ze svařovaných sítí do 6 kg/m2</t>
  </si>
  <si>
    <t>-974632392</t>
  </si>
  <si>
    <t>Výztuž mostních železobetonových říms ze svařovaných sítí do 6 kg/m2</t>
  </si>
  <si>
    <t>https://podminky.urs.cz/item/CS_URS_2023_01/317361411</t>
  </si>
  <si>
    <t>Výztuž nové římsy vlevo z KARI 6/100/100 mm:</t>
  </si>
  <si>
    <t>7,2*(0,5*2+0,1*2)*1,3*4,44/1000</t>
  </si>
  <si>
    <t>451475111</t>
  </si>
  <si>
    <t>Podkladní vrstva plastbetonová samonivelační první vrstva tl 10 mm</t>
  </si>
  <si>
    <t>1990955488</t>
  </si>
  <si>
    <t>Podkladní vrstva plastbetonová samonivelační, tloušťky do 10 mm první vrstva</t>
  </si>
  <si>
    <t>https://podminky.urs.cz/item/CS_URS_2023_01/451475111</t>
  </si>
  <si>
    <t>Poznámka k položce:_x000d_
pod kotevní desky zábradlí</t>
  </si>
  <si>
    <t>na betonové patky nového zábradlí v úrovni drážní stezky podél koleje:</t>
  </si>
  <si>
    <t>(7+8)*0,2*0,24</t>
  </si>
  <si>
    <t>451475112</t>
  </si>
  <si>
    <t>Podkladní vrstva plastbetonová samonivelační každá další vrstva tl 10 mm</t>
  </si>
  <si>
    <t>-1922919640</t>
  </si>
  <si>
    <t>Podkladní vrstva plastbetonová samonivelační, tloušťky do 10 mm každá další vrstva</t>
  </si>
  <si>
    <t>https://podminky.urs.cz/item/CS_URS_2023_01/451475112</t>
  </si>
  <si>
    <t>465513156</t>
  </si>
  <si>
    <t>Dlažba svahu u opěr z upraveného lomového žulového kamene tl 200 mm do lože C 25/30 pl do 10 m2</t>
  </si>
  <si>
    <t>-806334667</t>
  </si>
  <si>
    <t>Dlažba svahu u mostních opěr z upraveného lomového žulového kamene s vyspárováním maltou MC 25, šíře spáry 15 mm do betonového lože C 25/30 tloušťky 200 mm, plochy do 10 m2</t>
  </si>
  <si>
    <t>https://podminky.urs.cz/item/CS_URS_2023_01/465513156</t>
  </si>
  <si>
    <t xml:space="preserve">Poznámka k položce:_x000d_
včetně dodání materiálu vč. kamene, včetně vyspárování_x000d_
</t>
  </si>
  <si>
    <t>oprava dlažby na vtoku propustku u křídla č.1 vlevo:</t>
  </si>
  <si>
    <t>oprava dlažby na výtoku propustku u křídla č.1 vpravo:</t>
  </si>
  <si>
    <t>Úpravy povrchů, podlahy a osazování výplní</t>
  </si>
  <si>
    <t>628613111</t>
  </si>
  <si>
    <t>Oprava nátěru částí OK mostů včetně očištění 2x základní 2xvrchní syntetický nátěr do 50 m2</t>
  </si>
  <si>
    <t>640526769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</si>
  <si>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</si>
  <si>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https://podminky.urs.cz/item/CS_URS_2023_01/628613111</t>
  </si>
  <si>
    <t>kotevní desky, matice a části kotev u přikotvení klenby:</t>
  </si>
  <si>
    <t>(10+8)*0,01</t>
  </si>
  <si>
    <t>628613233</t>
  </si>
  <si>
    <t>Protikorozní ochrana OK mostu III. tř.- základní a podkladní epoxidový, vrchní PU nátěr s metalizací</t>
  </si>
  <si>
    <t>844094387</t>
  </si>
  <si>
    <t>Protikorozní ochrana ocelových mostních konstrukcí včetně otryskání povrchu základní a podkladní epoxidový a vrchní polyuretanový nátěr s metalizací III. třídy</t>
  </si>
  <si>
    <t>https://podminky.urs.cz/item/CS_URS_2023_01/628613233</t>
  </si>
  <si>
    <t>Poznámka k položce:_x000d_
PKO schváleného typu, včetně otryskání a dodání písku, bez materiálu metalizace</t>
  </si>
  <si>
    <t>nové zábradlí:</t>
  </si>
  <si>
    <t>23,5*3*0,24</t>
  </si>
  <si>
    <t>(7+8)*1,055*4*0,07</t>
  </si>
  <si>
    <t>(7+8)*((2*0,24*0,2)+(2*0,02*0,24)+(2*0,02*0,2))</t>
  </si>
  <si>
    <t>15625101</t>
  </si>
  <si>
    <t>drát metalizační Zn D 3mm</t>
  </si>
  <si>
    <t>1692754369</t>
  </si>
  <si>
    <t>Poznámka k položce:_x000d_
1,517 kg/m2</t>
  </si>
  <si>
    <t>23,055*1,517</t>
  </si>
  <si>
    <t>Ostatní konstrukce a práce-bourání</t>
  </si>
  <si>
    <t>911121211</t>
  </si>
  <si>
    <t>Výroba ocelového zábradli při opravách mostů</t>
  </si>
  <si>
    <t>-2106090249</t>
  </si>
  <si>
    <t>Oprava ocelového zábradlí svařovaného nebo šroubovaného výroba</t>
  </si>
  <si>
    <t>https://podminky.urs.cz/item/CS_URS_2023_01/911121211</t>
  </si>
  <si>
    <t>nové zábradlí v úrovni drážní stezky podél koleje vlevo:</t>
  </si>
  <si>
    <t>7,2+(2*1)</t>
  </si>
  <si>
    <t>nové zábradlí v úrovni drážní stezky podél koleje vpravo:</t>
  </si>
  <si>
    <t>8,3+(2*3)</t>
  </si>
  <si>
    <t>911121311</t>
  </si>
  <si>
    <t>Montáž ocelového zábradli při opravách mostů</t>
  </si>
  <si>
    <t>2134621031</t>
  </si>
  <si>
    <t>Oprava ocelového zábradlí svařovaného nebo šroubovaného montáž</t>
  </si>
  <si>
    <t>https://podminky.urs.cz/item/CS_URS_2023_01/911121311</t>
  </si>
  <si>
    <t>9,2</t>
  </si>
  <si>
    <t>14,3</t>
  </si>
  <si>
    <t>13431000</t>
  </si>
  <si>
    <t>úhelník ocelový rovnostranný jakost S235JR (11 375) 70x70x8mm</t>
  </si>
  <si>
    <t>423362399</t>
  </si>
  <si>
    <t>Poznámka k položce:_x000d_
Hmotnost: 8,37 kg/m</t>
  </si>
  <si>
    <t>pro sloupky zábradlí:</t>
  </si>
  <si>
    <t>(7+8)*1,055*8,37/1000</t>
  </si>
  <si>
    <t>13011066</t>
  </si>
  <si>
    <t>úhelník ocelový rovnostranný jakost S235JR (11 375) 60x60x5mm</t>
  </si>
  <si>
    <t>-819944910</t>
  </si>
  <si>
    <t>Poznámka k položce:_x000d_
hmotnost 4,57 kg/m</t>
  </si>
  <si>
    <t>pro madla a příčle zábradlí:</t>
  </si>
  <si>
    <t>23,5*3*4,57/1000</t>
  </si>
  <si>
    <t>13611248</t>
  </si>
  <si>
    <t>plech ocelový hladký jakost S235JR tl 20mm tabule</t>
  </si>
  <si>
    <t>1187985804</t>
  </si>
  <si>
    <t xml:space="preserve">Poznámka k položce:_x000d_
Hmotnost 960 kg/kus, 157 kg/m2_x000d_
</t>
  </si>
  <si>
    <t>pro kotevní desky zábradlí, tl. 20 mm:</t>
  </si>
  <si>
    <t>(7+8)*0,24*0,2*157/1000</t>
  </si>
  <si>
    <t>938111111</t>
  </si>
  <si>
    <t>Čištění zdiva opěr, pilířů, křídel od mechu a jiné vegetace</t>
  </si>
  <si>
    <t>652104823</t>
  </si>
  <si>
    <t>https://podminky.urs.cz/item/CS_URS_2023_01/938111111</t>
  </si>
  <si>
    <t>římsy křídel:</t>
  </si>
  <si>
    <t>2*20*(0,5+0,15)+2*4*(0,5+0,15)</t>
  </si>
  <si>
    <t>mostní římsy:</t>
  </si>
  <si>
    <t>(7,2+8,3)*(0,6+0,2)</t>
  </si>
  <si>
    <t>průčelí (30% plochy):</t>
  </si>
  <si>
    <t>(18,68+14,22)*0,3</t>
  </si>
  <si>
    <t>křídla vlevo (50%plochy):</t>
  </si>
  <si>
    <t>2*(1,5+4)/2*3,6*0,5</t>
  </si>
  <si>
    <t>křídla vpravo (50% plochy):</t>
  </si>
  <si>
    <t>2*(1,5+6,7)/2*13*0,5</t>
  </si>
  <si>
    <t>938121111</t>
  </si>
  <si>
    <t>Odstranění náletových křovin, dřevin a travnatého porostu ve výškách v okolí říms a křídel</t>
  </si>
  <si>
    <t>2092612363</t>
  </si>
  <si>
    <t>Odstraňování náletových křovin, dřevin a travnatého porostu ve výškách v okolí mostních říms a křídel</t>
  </si>
  <si>
    <t>https://podminky.urs.cz/item/CS_URS_2023_01/938121111</t>
  </si>
  <si>
    <t>Poznámka k položce:_x000d_
likvidace v pol. č. 2</t>
  </si>
  <si>
    <t>hned podél říms křídel:</t>
  </si>
  <si>
    <t>2*20*1+2*4*1</t>
  </si>
  <si>
    <t>hned u mostních říms:</t>
  </si>
  <si>
    <t>7,2*1+8,3*1</t>
  </si>
  <si>
    <t>-1185904273</t>
  </si>
  <si>
    <t>obnažení římsy vpravo (pro přeložení kamenných desek):</t>
  </si>
  <si>
    <t>8,3*0,2*0,5</t>
  </si>
  <si>
    <t>obnažení římsy vlevo (pro její opravu):</t>
  </si>
  <si>
    <t>7,2*0,2*0,5</t>
  </si>
  <si>
    <t>podél říms křídel:</t>
  </si>
  <si>
    <t>(2*4+2*20)*0,1*0,5</t>
  </si>
  <si>
    <t>1262456668</t>
  </si>
  <si>
    <t>u průčelí vpravo:</t>
  </si>
  <si>
    <t>18,68</t>
  </si>
  <si>
    <t>u průčelí vlevo:</t>
  </si>
  <si>
    <t>14,22</t>
  </si>
  <si>
    <t>u křídel vpravo:</t>
  </si>
  <si>
    <t>2*(1,5+6,7)/2*13</t>
  </si>
  <si>
    <t>941111221</t>
  </si>
  <si>
    <t>Příplatek k lešení řadovému trubkovému lehkému s podlahami š 1,2 m v 10 m za první a ZKD den použití</t>
  </si>
  <si>
    <t>64912855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</si>
  <si>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</si>
  <si>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https://podminky.urs.cz/item/CS_URS_2023_01/941111221</t>
  </si>
  <si>
    <t>Poznámka k položce:_x000d_
odhad 30 dní</t>
  </si>
  <si>
    <t>139,500*30</t>
  </si>
  <si>
    <t>1562500788</t>
  </si>
  <si>
    <t>943211111</t>
  </si>
  <si>
    <t>Montáž lešení prostorového rámového lehkého s podlahami zatížení do 200 kg/m2 v do 10 m</t>
  </si>
  <si>
    <t>870379883</t>
  </si>
  <si>
    <t>Montáž lešení prostorového rámového lehkého pracovního s podlahami s provozním zatížením tř. 3 do 200 kg/m2, výšky do 10 m</t>
  </si>
  <si>
    <t>https://podminky.urs.cz/item/CS_URS_2023_01/943211111</t>
  </si>
  <si>
    <t xml:space="preserve">Poznámka k položce:_x000d_
pro opravu spárování klenby a opěr, pro přezdívání opěr_x000d_
</t>
  </si>
  <si>
    <t>v otvoru mostu:</t>
  </si>
  <si>
    <t>19,75*3,8*1,5</t>
  </si>
  <si>
    <t>943211211</t>
  </si>
  <si>
    <t>Příplatek k lešení prostorovému rámovému lehkému s podlahami v do 10 m za první a ZKD den použití</t>
  </si>
  <si>
    <t>-2077880960</t>
  </si>
  <si>
    <t>Montáž lešení prostorového rámového lehkého pracovního s podlahami Příplatek za první a každý další den použití lešení k ceně -1111</t>
  </si>
  <si>
    <t>https://podminky.urs.cz/item/CS_URS_2023_01/943211211</t>
  </si>
  <si>
    <t>112,575*30</t>
  </si>
  <si>
    <t>943211811</t>
  </si>
  <si>
    <t>Demontáž lešení prostorového rámového lehkého s podlahami zatížení do 200 kg/m2 v do 10 m</t>
  </si>
  <si>
    <t>-743194665</t>
  </si>
  <si>
    <t>Demontáž lešení prostorového rámového lehkého pracovního s podlahami s provozním zatížením tř. 3 do 200 kg/m2, výšky do 10 m</t>
  </si>
  <si>
    <t>https://podminky.urs.cz/item/CS_URS_2023_01/943211811</t>
  </si>
  <si>
    <t>952904131</t>
  </si>
  <si>
    <t>Čištění mostních objektů - propláchnutí odvodnění</t>
  </si>
  <si>
    <t>-638765054</t>
  </si>
  <si>
    <t>Čištění mostních objektů propláchnutí odvodnění</t>
  </si>
  <si>
    <t>https://podminky.urs.cz/item/CS_URS_2023_01/952904131</t>
  </si>
  <si>
    <t>propláchnutí krytého propustku v otvoru mostu (z vtokové strany u křídla č.1 vlevo):</t>
  </si>
  <si>
    <t>2,5+19,82+13</t>
  </si>
  <si>
    <t>952904141</t>
  </si>
  <si>
    <t>Čištění mostních objektů - pročištění odvodňovačů ve zdivu</t>
  </si>
  <si>
    <t>1123510504</t>
  </si>
  <si>
    <t>Čištění mostních objektů pročištění odvodňovačů ve zdivu</t>
  </si>
  <si>
    <t>https://podminky.urs.cz/item/CS_URS_2023_01/952904141</t>
  </si>
  <si>
    <t>v opěrách:</t>
  </si>
  <si>
    <t>2*7*1,95</t>
  </si>
  <si>
    <t>1720783775</t>
  </si>
  <si>
    <t>obnažení a vyčištění vtoku propustku u křídla č.1 vlevo:</t>
  </si>
  <si>
    <t>vyčištění výtoku propustku u křídla č.1 vpravo:</t>
  </si>
  <si>
    <t>44</t>
  </si>
  <si>
    <t>953965132</t>
  </si>
  <si>
    <t>Kotevní šroub pro chemické kotvy M 16 dl 260 mm</t>
  </si>
  <si>
    <t>-1178121141</t>
  </si>
  <si>
    <t>Kotvy chemické s vyvrtáním otvoru kotevní šrouby pro chemické kotvy, velikost M 16, délka 260 mm</t>
  </si>
  <si>
    <t>https://podminky.urs.cz/item/CS_URS_2023_01/953965132</t>
  </si>
  <si>
    <t>Poznámka k položce:_x000d_
pro ukotvení zábradlí</t>
  </si>
  <si>
    <t>šrouby do patních desek zábradlí nerez kvality A4:</t>
  </si>
  <si>
    <t>(7+8)*4</t>
  </si>
  <si>
    <t>45</t>
  </si>
  <si>
    <t>962051111</t>
  </si>
  <si>
    <t>Bourání mostních zdí a pilířů z ŽB</t>
  </si>
  <si>
    <t>1254413640</t>
  </si>
  <si>
    <t>Bourání mostních konstrukcí zdiva a pilířů ze železového betonu</t>
  </si>
  <si>
    <t>https://podminky.urs.cz/item/CS_URS_2023_01/962051111</t>
  </si>
  <si>
    <t>bourání narušené betonové římsy vlevo (mezi kamennými deskami):</t>
  </si>
  <si>
    <t>1,4*0,2*0,6</t>
  </si>
  <si>
    <t>46</t>
  </si>
  <si>
    <t>-1004704484</t>
  </si>
  <si>
    <t>Poznámka k položce:_x000d_
po přezdění horních částí průčelí vpravo budou římsové desky osazeny zpět (využít i neporušené z římsy vlevo)</t>
  </si>
  <si>
    <t>snesení kamenných desek římsy vpravo (pro přezdívání horních částí kamenného zdiva průčelí):</t>
  </si>
  <si>
    <t>snesení kamenných desek římsy vlevo (neporušené budou dále využity):</t>
  </si>
  <si>
    <t>(7,2-1,4)*0,2*0,6</t>
  </si>
  <si>
    <t>snesení vykloněných dolních kamenných desek říms křídel vlevo (pro jejich přeložení):</t>
  </si>
  <si>
    <t>47</t>
  </si>
  <si>
    <t>977151114</t>
  </si>
  <si>
    <t>Jádrové vrty diamantovými korunkami do stavebních materiálů D přes 50 do 60 mm</t>
  </si>
  <si>
    <t>1704389659</t>
  </si>
  <si>
    <t>Jádrové vrty diamantovými korunkami do stavebních materiálů (železobetonu, betonu, cihel, obkladů, dlažeb, kamene) průměru přes 50 do 60 mm</t>
  </si>
  <si>
    <t>https://podminky.urs.cz/item/CS_URS_2023_01/977151114</t>
  </si>
  <si>
    <t>Poznámka k položce:_x000d_
přikotvení zdiva klenby</t>
  </si>
  <si>
    <t>zprava 10 ks, dl. 5,9 m:</t>
  </si>
  <si>
    <t>10*5,9</t>
  </si>
  <si>
    <t>zleva 8 ks, dl. 3,9 m:</t>
  </si>
  <si>
    <t>8*3,9</t>
  </si>
  <si>
    <t>48</t>
  </si>
  <si>
    <t>985112112</t>
  </si>
  <si>
    <t>Odsekání degradovaného betonu stěn tl přes 10 do 30 mm</t>
  </si>
  <si>
    <t>1922267141</t>
  </si>
  <si>
    <t>Odsekání degradovaného betonu stěn, tloušťky přes 10 do 30 mm</t>
  </si>
  <si>
    <t>https://podminky.urs.cz/item/CS_URS_2023_01/985112112</t>
  </si>
  <si>
    <t>odstranění narušené vrstvy beton. nadvýšení kamenného zdiva průčelí vlevo (50% plochy):</t>
  </si>
  <si>
    <t>0,4*7,2*0,5</t>
  </si>
  <si>
    <t>49</t>
  </si>
  <si>
    <t>-2121953789</t>
  </si>
  <si>
    <t>Poznámka k položce:_x000d_
vše bez líce klenby</t>
  </si>
  <si>
    <t>průčelí:</t>
  </si>
  <si>
    <t>18,68+14,22</t>
  </si>
  <si>
    <t>opěry:</t>
  </si>
  <si>
    <t>2*(4,15+1,4)*0,5*19,75</t>
  </si>
  <si>
    <t>2*20*(0,5+0,15+0,1)+2*4*(0,5+0,15+0,1)</t>
  </si>
  <si>
    <t>(7,2+8,3)*(0,6+0,2+0,1)</t>
  </si>
  <si>
    <t>křídla vlevo:</t>
  </si>
  <si>
    <t>2*(1,5+4)/2*3,6</t>
  </si>
  <si>
    <t>křídla vpravo:</t>
  </si>
  <si>
    <t>50</t>
  </si>
  <si>
    <t>985132111</t>
  </si>
  <si>
    <t>Očištění ploch líce kleneb a podhledů tlakovou vodou</t>
  </si>
  <si>
    <t>593213842</t>
  </si>
  <si>
    <t>https://podminky.urs.cz/item/CS_URS_2023_01/985132111</t>
  </si>
  <si>
    <t>Poznámka k položce:_x000d_
líc klenby</t>
  </si>
  <si>
    <t>3,14*3,80/2*19,75</t>
  </si>
  <si>
    <t>51</t>
  </si>
  <si>
    <t>985142212</t>
  </si>
  <si>
    <t>Vysekání spojovací hmoty ze spár zdiva hl přes 40 mm dl přes 6 do 12 m/m2</t>
  </si>
  <si>
    <t>2050446289</t>
  </si>
  <si>
    <t>Vysekání spojovací hmoty ze spár zdiva včetně vyčištění hloubky spáry přes 40 mm délky spáry na 1 m2 upravované plochy přes 6 do 12 m</t>
  </si>
  <si>
    <t>https://podminky.urs.cz/item/CS_URS_2023_01/985142212</t>
  </si>
  <si>
    <t>křídla vlevo (30%plochy):</t>
  </si>
  <si>
    <t>2*(1,5+4)/2*3,6*0,3</t>
  </si>
  <si>
    <t>křídla vpravo (30% plochy):</t>
  </si>
  <si>
    <t>2*(1,5+6,7)/2*13*0,3</t>
  </si>
  <si>
    <t>52</t>
  </si>
  <si>
    <t>985142213</t>
  </si>
  <si>
    <t>Vysekání spojovací hmoty ze spár zdiva hl přes 40 mm dl přes 12 m/m2</t>
  </si>
  <si>
    <t>-1401919247</t>
  </si>
  <si>
    <t>Vysekání spojovací hmoty ze spár zdiva včetně vyčištění hloubky spáry přes 40 mm délky spáry na 1 m2 upravované plochy přes 12 m</t>
  </si>
  <si>
    <t>https://podminky.urs.cz/item/CS_URS_2023_01/985142213</t>
  </si>
  <si>
    <t>opěry (20% plochy):</t>
  </si>
  <si>
    <t>2*(4,15+1,4)*0,5*19,75*0,2</t>
  </si>
  <si>
    <t>klenba (30% plochy)</t>
  </si>
  <si>
    <t>3,14*3,80/2*19,75*0,3</t>
  </si>
  <si>
    <t>53</t>
  </si>
  <si>
    <t>-1782592266</t>
  </si>
  <si>
    <t>Poznámka k položce:_x000d_
včetně odstranění zdiva a jeho dozdění, včetně dodání materiálu bez kamene, bez spárování, nový kámen z 50%</t>
  </si>
  <si>
    <t>postupně vyboulené části zdiva průčelí vpravo nahoře:</t>
  </si>
  <si>
    <t>(6,7*1,9-(3,14*3,8*3,8/8+4,47*0,67))*0,5</t>
  </si>
  <si>
    <t>rozvolněná část zdiva křídla č. 1 vpravo dole:</t>
  </si>
  <si>
    <t>rozvolněná část zdiva křídla č. 2 vpravo dole:</t>
  </si>
  <si>
    <t>postupně vyboulené části zdiva opěr vpravo:</t>
  </si>
  <si>
    <t>2*(5*3)*0,6*0,75</t>
  </si>
  <si>
    <t>54</t>
  </si>
  <si>
    <t>CS ÚRS 2022 02</t>
  </si>
  <si>
    <t>1635233746</t>
  </si>
  <si>
    <t>Poznámka k položce:_x000d_
pro přezdívání zdiva</t>
  </si>
  <si>
    <t>pro přezdění (nový kámen z 50%):</t>
  </si>
  <si>
    <t>19,534*2,8*0,5</t>
  </si>
  <si>
    <t>55</t>
  </si>
  <si>
    <t>364391442</t>
  </si>
  <si>
    <t>spárování přeložených kamenných desek římsy vpravo:</t>
  </si>
  <si>
    <t>8,3*(0,6+0,2+0,1+0,2)</t>
  </si>
  <si>
    <t>spárování přeložených kamenných desek říms křídel vlevo:</t>
  </si>
  <si>
    <t>(1,7+1,4)*(0,5+0,15+0,1+0,15)</t>
  </si>
  <si>
    <t>56</t>
  </si>
  <si>
    <t>1117803893</t>
  </si>
  <si>
    <t>Poznámka k položce:_x000d_
spárování u přezdívaného kamenného zdiva</t>
  </si>
  <si>
    <t>přezděné části zdiva průčelí vpravo nahoře:</t>
  </si>
  <si>
    <t>(6,7*1,9-(3,14*3,8*3,8/8+4,47*0,67))</t>
  </si>
  <si>
    <t>přezděná část zdiva křídla č. 1 vpravo dole:</t>
  </si>
  <si>
    <t>2/0,5</t>
  </si>
  <si>
    <t>přezděná část zdiva křídla č. 2 vpravo dole:</t>
  </si>
  <si>
    <t>přezděné části zdiva opěr vpravo:</t>
  </si>
  <si>
    <t>2*(5*3)*0,75</t>
  </si>
  <si>
    <t>57</t>
  </si>
  <si>
    <t>-900963995</t>
  </si>
  <si>
    <t>58</t>
  </si>
  <si>
    <t>985232113</t>
  </si>
  <si>
    <t>Hloubkové spárování zdiva aktivovanou maltou spára hl do 80 mm dl přes 12 m/m2</t>
  </si>
  <si>
    <t>1681366159</t>
  </si>
  <si>
    <t>Hloubkové spárování zdiva hloubky přes 40 do 80 mm aktivovanou maltou délky spáry na 1 m2 upravované plochy přes 12 m</t>
  </si>
  <si>
    <t>https://podminky.urs.cz/item/CS_URS_2023_01/985232113</t>
  </si>
  <si>
    <t>opěry (20% plochy, zejména u věnců):</t>
  </si>
  <si>
    <t>klenba (30% plochy, zejména u věnců)</t>
  </si>
  <si>
    <t>59</t>
  </si>
  <si>
    <t>-427999963</t>
  </si>
  <si>
    <t>60</t>
  </si>
  <si>
    <t>-1887524021</t>
  </si>
  <si>
    <t>u opravy spárování:</t>
  </si>
  <si>
    <t>37,920</t>
  </si>
  <si>
    <t>u přezdívaného zdiva:</t>
  </si>
  <si>
    <t>34,567</t>
  </si>
  <si>
    <t>61</t>
  </si>
  <si>
    <t>985233131</t>
  </si>
  <si>
    <t>Úprava spár po spárování zdiva uhlazením spára dl přes 12 m/m2</t>
  </si>
  <si>
    <t>-1041739549</t>
  </si>
  <si>
    <t>Úprava spár po spárování zdiva kamenného nebo cihelného délky spáry na 1 m2 upravované plochy přes 12 m uhlazením</t>
  </si>
  <si>
    <t>https://podminky.urs.cz/item/CS_URS_2023_01/985233131</t>
  </si>
  <si>
    <t>62</t>
  </si>
  <si>
    <t>985311113</t>
  </si>
  <si>
    <t>Reprofilace stěn cementovou sanační maltou tl přes 20 do 30 mm</t>
  </si>
  <si>
    <t>495743010</t>
  </si>
  <si>
    <t>Reprofilace betonu sanačními maltami na cementové bázi ručně stěn, tloušťky přes 20 do 30 mm</t>
  </si>
  <si>
    <t>https://podminky.urs.cz/item/CS_URS_2023_01/985311113</t>
  </si>
  <si>
    <t>oprava povrchu beton. nadvýšení kamenného zdiva průčelí vlevo (50% plochy):</t>
  </si>
  <si>
    <t>63</t>
  </si>
  <si>
    <t>985323111</t>
  </si>
  <si>
    <t>Spojovací můstek reprofilovaného betonu na cementové bázi tl 1 mm</t>
  </si>
  <si>
    <t>-916221493</t>
  </si>
  <si>
    <t>Spojovací můstek reprofilovaného betonu na cementové bázi, tloušťky 1 mm</t>
  </si>
  <si>
    <t>https://podminky.urs.cz/item/CS_URS_2023_01/985323111</t>
  </si>
  <si>
    <t>pro opravu povrchu beton. nadvýšení kamenného zdiva průčelí vlevo (50% plochy):</t>
  </si>
  <si>
    <t>64</t>
  </si>
  <si>
    <t>287304793</t>
  </si>
  <si>
    <t xml:space="preserve">Poznámka k položce:_x000d_
Spřahovací trny (dl. 850 mm) pro napojení nové ŽB. římsy vlevo skru stávající beton. nadvýšení ke kamennému zdivu průčelí, hl. vrtů 700 mm. Materiál trnů obsažen ve výztuži. _x000d_
</t>
  </si>
  <si>
    <t>2 ks/bm (celkem 15 ks) u nové římsy vlevo:</t>
  </si>
  <si>
    <t>15*0,7</t>
  </si>
  <si>
    <t>65</t>
  </si>
  <si>
    <t>985422123</t>
  </si>
  <si>
    <t>Injektáž trhlin š přes 0,5 do 1 mm v ŽB kcích tl přes 200 do 300 mm epoxidem včetně vrtů</t>
  </si>
  <si>
    <t>1711423587</t>
  </si>
  <si>
    <t>Injektáž trhlin v betonových nebo železobetonových konstrukcích nízkotlaká do 0,6 MP s injektážními jehlami vloženými do vrtů včetně jejich vyvrtání epoxidovou injektážní hmotou šířka trhlin přes 0,5 do 1 mm tloušťka konstrukce přes 200 do 300 mm</t>
  </si>
  <si>
    <t>https://podminky.urs.cz/item/CS_URS_2023_01/985422123</t>
  </si>
  <si>
    <t>oprava trhliny beton. nadvýšení kamenného zdiva průčelí vlevo (před reprofilací povrtchu):</t>
  </si>
  <si>
    <t>0,4</t>
  </si>
  <si>
    <t>66</t>
  </si>
  <si>
    <t>985441113</t>
  </si>
  <si>
    <t>Přídavná šroubovitá nerezová výztuž 1 táhlo D 8 mm v drážce v cihelném zdivu hl do 70 mm</t>
  </si>
  <si>
    <t>-187435838</t>
  </si>
  <si>
    <t>Přídavná šroubovitá nerezová výztuž pro sanaci trhlin v drážce včetně vyfrézování a zalití kotevní maltou v cihelném nebo kamenném zdivu hloubky do 70 mm 1 táhlo průměru 8 mm</t>
  </si>
  <si>
    <t>https://podminky.urs.cz/item/CS_URS_2023_01/985441113</t>
  </si>
  <si>
    <t>Poznámka k položce:_x000d_
sanace trhlin kamenného zdiva</t>
  </si>
  <si>
    <t>u křídla č.1 vlevo:</t>
  </si>
  <si>
    <t>3*2,5</t>
  </si>
  <si>
    <t>u křídla č.2 vlevo:</t>
  </si>
  <si>
    <t>u křídla č. 2 vpravo:</t>
  </si>
  <si>
    <t>4*3</t>
  </si>
  <si>
    <t>67</t>
  </si>
  <si>
    <t>985622222</t>
  </si>
  <si>
    <t>Spínání objektů - vložení a dodání táhla z betonářské oceli D přes 20 do 28 mm s napínací maticí</t>
  </si>
  <si>
    <t>113278652</t>
  </si>
  <si>
    <t>Spínání objektů táhly vložení a dodání táhla z betonářské oceli spojované napínacími maticemi, průměru přes 20 do 28 mm</t>
  </si>
  <si>
    <t>https://podminky.urs.cz/item/CS_URS_2023_01/985622222</t>
  </si>
  <si>
    <t xml:space="preserve">Poznámka k položce:_x000d_
včetně dodání materiálu, kotevních desek a matic, bez vyvrtání otvoru, včetně dotažení matic </t>
  </si>
  <si>
    <t>přikotvení zdiva klenby a opěr zprava 10 ks, dl. 6,0 m:</t>
  </si>
  <si>
    <t>10*6</t>
  </si>
  <si>
    <t>přikotvení zdiva klenby a opěr zleva 8 ks, dl. 4,0 m:</t>
  </si>
  <si>
    <t>8*4</t>
  </si>
  <si>
    <t>68</t>
  </si>
  <si>
    <t>997013861</t>
  </si>
  <si>
    <t>Poplatek za uložení stavebního odpadu na recyklační skládce (skládkovné) z prostého betonu kód odpadu 17 01 01</t>
  </si>
  <si>
    <t>-855982402</t>
  </si>
  <si>
    <t>Poplatek za uložení stavebního odpadu na recyklační skládce (skládkovné) z prostého betonu zatříděného do Katalogu odpadů pod kódem 17 01 01</t>
  </si>
  <si>
    <t>https://podminky.urs.cz/item/CS_URS_2023_01/997013861</t>
  </si>
  <si>
    <t>0,095+2,954+7,016</t>
  </si>
  <si>
    <t>69</t>
  </si>
  <si>
    <t>997013862</t>
  </si>
  <si>
    <t>Poplatek za uložení stavebního odpadu na recyklační skládce (skládkovné) z armovaného betonu kód odpadu 17 01 01</t>
  </si>
  <si>
    <t>-454086139</t>
  </si>
  <si>
    <t>Poplatek za uložení stavebního odpadu na recyklační skládce (skládkovné) z armovaného betonu zatříděného do Katalogu odpadů pod kódem 17 01 01</t>
  </si>
  <si>
    <t>https://podminky.urs.cz/item/CS_URS_2023_01/997013862</t>
  </si>
  <si>
    <t>70</t>
  </si>
  <si>
    <t>-1547320095</t>
  </si>
  <si>
    <t>z desek říms:</t>
  </si>
  <si>
    <t>(1,925-1,229)*2,60</t>
  </si>
  <si>
    <t>48,835*0,5</t>
  </si>
  <si>
    <t>z vývrtů a drážek:</t>
  </si>
  <si>
    <t>0,559+0,011+0,024</t>
  </si>
  <si>
    <t>71</t>
  </si>
  <si>
    <t>-1947975951</t>
  </si>
  <si>
    <t>10,065+0,403+26,822</t>
  </si>
  <si>
    <t>72</t>
  </si>
  <si>
    <t>85982056</t>
  </si>
  <si>
    <t xml:space="preserve">Poznámka k položce:_x000d_
Celkem 16 km (např. skládka Údlice, u Chomutova)_x000d_
</t>
  </si>
  <si>
    <t>37,290*15</t>
  </si>
  <si>
    <t>73</t>
  </si>
  <si>
    <t>-1478031671</t>
  </si>
  <si>
    <t>74</t>
  </si>
  <si>
    <t>1567302940</t>
  </si>
  <si>
    <t>Poznámka k položce:_x000d_
automatický výpočet, přístup k mostu zprava trati z obce Křimov po polní cestě podél vzdušného el. vedení. Bez dotčených inženýrských sítí.</t>
  </si>
  <si>
    <t>02 - VRN - km 20,057</t>
  </si>
  <si>
    <t>477023459</t>
  </si>
  <si>
    <t>Poznámka k položce:_x000d_
Zpracování dokumentace zhotovitele (stávající stav mostu, injektáž a stažení zdiva, dlažby, římsy, výztuž, zábradlí), zpracování dokumentace skutečného provedení stavby - 2x (v trvalém tisku i digitálně), s využitím železničního bodového pole a po projednání a schválení SŽG.</t>
  </si>
  <si>
    <t>-1442646424</t>
  </si>
  <si>
    <t>004 - Most v km 12,925 TÚ 0612</t>
  </si>
  <si>
    <t>01 - ZRN - km 12,925</t>
  </si>
  <si>
    <t>Úroveň 3:</t>
  </si>
  <si>
    <t xml:space="preserve">01 - km 12,925 - most </t>
  </si>
  <si>
    <t>PSV - Práce a dodávky PSV</t>
  </si>
  <si>
    <t xml:space="preserve">    711 - Izolace proti vodě, vlhkosti a plynům</t>
  </si>
  <si>
    <t>624012419</t>
  </si>
  <si>
    <t xml:space="preserve">za křídly </t>
  </si>
  <si>
    <t>7*4*4</t>
  </si>
  <si>
    <t>514108452</t>
  </si>
  <si>
    <t>119001421</t>
  </si>
  <si>
    <t>Dočasné zajištění kabelů a kabelových tratí ze 3 volně ložených kabelů</t>
  </si>
  <si>
    <t>2124152646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</si>
  <si>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</si>
  <si>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https://podminky.urs.cz/item/CS_URS_2023_01/119001421</t>
  </si>
  <si>
    <t>Poznámka k položce:_x000d_
prověřit funkčnost kabelové trasy, případně ji pak zrušit</t>
  </si>
  <si>
    <t>ocelová chránička vpravo podél římsy:</t>
  </si>
  <si>
    <t>121151103</t>
  </si>
  <si>
    <t>Sejmutí ornice plochy do 100 m2 tl vrstvy do 200 mm strojně</t>
  </si>
  <si>
    <t>-760572059</t>
  </si>
  <si>
    <t>Sejmutí ornice strojně při souvislé ploše do 100 m2, tl. vrstvy do 200 mm</t>
  </si>
  <si>
    <t>https://podminky.urs.cz/item/CS_URS_2023_01/121151103</t>
  </si>
  <si>
    <t xml:space="preserve">zprava </t>
  </si>
  <si>
    <t xml:space="preserve">zleva </t>
  </si>
  <si>
    <t>122252501</t>
  </si>
  <si>
    <t>Odkopávky a prokopávky nezapažené pro spodní stavbu železnic v hornině třídy těžitelnosti I skupiny 3 objem do 100 m3 strojně</t>
  </si>
  <si>
    <t>-4743063</t>
  </si>
  <si>
    <t>Odkopávky a prokopávky nezapažené pro spodní stavbu železnic strojně v hornině třídy těžitelnosti I skupiny 3 do 100 m3</t>
  </si>
  <si>
    <t>https://podminky.urs.cz/item/CS_URS_2023_01/122252501</t>
  </si>
  <si>
    <t>Poznámka k položce:_x000d_
využití do zásypů se štěrkodrtí</t>
  </si>
  <si>
    <t xml:space="preserve">odkopávka pro základovou desku v otvoru </t>
  </si>
  <si>
    <t>1,7*4,860</t>
  </si>
  <si>
    <t xml:space="preserve">mezi křídly </t>
  </si>
  <si>
    <t xml:space="preserve">vpravo </t>
  </si>
  <si>
    <t>6,8*5,3</t>
  </si>
  <si>
    <t xml:space="preserve">vlevo </t>
  </si>
  <si>
    <t>5,6*5,3</t>
  </si>
  <si>
    <t>122252508</t>
  </si>
  <si>
    <t>Příplatek k odkopávkám nezapaženým pro spodní stavbu železnic v hornině třídy těžitelnosti I skupiny 3 za ztížení při rekonstrukci</t>
  </si>
  <si>
    <t>-653720909</t>
  </si>
  <si>
    <t>Odkopávky a prokopávky nezapažené pro spodní stavbu železnic strojně v hornině třídy těžitelnosti I skupiny 3 Příplatek k cenám za ztížení při rekonstrukcích</t>
  </si>
  <si>
    <t>https://podminky.urs.cz/item/CS_URS_2023_01/122252508</t>
  </si>
  <si>
    <t>-1143573487</t>
  </si>
  <si>
    <t xml:space="preserve">pro patky zábradlí: </t>
  </si>
  <si>
    <t>1,2*0,5*0,55*4*2</t>
  </si>
  <si>
    <t>151103101</t>
  </si>
  <si>
    <t>Zřízení příložného pažení a rozepření stěn kolejového lože do 20 m2 hl do 2 m</t>
  </si>
  <si>
    <t>1945387185</t>
  </si>
  <si>
    <t>Zřízení pažení a rozepření stěn výkopu kolejového lože plochy do 20 m2 pro jakoukoliv mezerovitost příložné, hloubky do 2 m</t>
  </si>
  <si>
    <t>https://podminky.urs.cz/item/CS_URS_2023_01/151103101</t>
  </si>
  <si>
    <t>0,6*10*2</t>
  </si>
  <si>
    <t>151103111</t>
  </si>
  <si>
    <t>Odstranění příložného pažení a rozepření stěn kolejového lože do 20 m2 hl do 2 m</t>
  </si>
  <si>
    <t>2127064363</t>
  </si>
  <si>
    <t>Odstranění pažení a rozepření stěn výkopu kolejového lože plochy do 20 m2 s uložením materiálu na vzdálenost do 3 m od kraje výkopu příložné, hloubky do 2 m</t>
  </si>
  <si>
    <t>https://podminky.urs.cz/item/CS_URS_2023_01/151103111</t>
  </si>
  <si>
    <t>-1629568726</t>
  </si>
  <si>
    <t>Poznámka k položce:_x000d_
z důvodu špatného přístupu k objektu (asi z přejezdu P1974 v km 15,814 (2,889m))</t>
  </si>
  <si>
    <t>suť včetně demontovaného zábradlí do kovošrotu (výzisk SMT):</t>
  </si>
  <si>
    <t>3,698+39,811+0,230</t>
  </si>
  <si>
    <t>174111311</t>
  </si>
  <si>
    <t>Zásyp sypaninou se zhutněním přes 3 m3 pro spodní stavbu železnic</t>
  </si>
  <si>
    <t>-1829510253</t>
  </si>
  <si>
    <t>Zásyp sypaninou pro spodní stavbu železnic objemu přes 3 m3 se zhutněním</t>
  </si>
  <si>
    <t>https://podminky.urs.cz/item/CS_URS_2023_01/174111311</t>
  </si>
  <si>
    <t>Poznámka k položce:_x000d_
Hutněný zásyp nenamrzavou a propustnou zeminou - směsnou zeminou (ŠD + původní zemina), s úpravou pláně tělesa žel. spodku</t>
  </si>
  <si>
    <t>zásyp svahu a mezi křídly:</t>
  </si>
  <si>
    <t>zprava</t>
  </si>
  <si>
    <t>22*9</t>
  </si>
  <si>
    <t>odpočet NK</t>
  </si>
  <si>
    <t>6*-8</t>
  </si>
  <si>
    <t>15*7</t>
  </si>
  <si>
    <t>6*-6</t>
  </si>
  <si>
    <t>58344171</t>
  </si>
  <si>
    <t>štěrkodrť frakce 0/32</t>
  </si>
  <si>
    <t>-1637610625</t>
  </si>
  <si>
    <t>pro směsnou zeminu (ŠD + původní zemina):</t>
  </si>
  <si>
    <t>(219-73,982)*1,75</t>
  </si>
  <si>
    <t>181202305</t>
  </si>
  <si>
    <t>Úprava pláně pro silnice a dálnice na násypech se zhutněním</t>
  </si>
  <si>
    <t>223101816</t>
  </si>
  <si>
    <t>Úprava pláně na stavbách silnic a dálnic strojně na násypech se zhutněním</t>
  </si>
  <si>
    <t>https://podminky.urs.cz/item/CS_URS_2023_01/181202305</t>
  </si>
  <si>
    <t>2138864729</t>
  </si>
  <si>
    <t>1081685006</t>
  </si>
  <si>
    <t>77*0,06</t>
  </si>
  <si>
    <t>182351123</t>
  </si>
  <si>
    <t>Rozprostření ornice pl přes 100 do 500 m2 ve svahu přes 1:5 tl vrstvy do 200 mm strojně</t>
  </si>
  <si>
    <t>409684936</t>
  </si>
  <si>
    <t>Rozprostření a urovnání ornice ve svahu sklonu přes 1:5 strojně při souvislé ploše přes 100 do 500 m2, tl. vrstvy do 200 mm</t>
  </si>
  <si>
    <t>https://podminky.urs.cz/item/CS_URS_2023_01/182351123</t>
  </si>
  <si>
    <t>271532212</t>
  </si>
  <si>
    <t>Podsyp pod základové konstrukce se zhutněním z hrubého kameniva frakce 16 až 32 mm</t>
  </si>
  <si>
    <t>-1734195791</t>
  </si>
  <si>
    <t>Podsyp pod základové konstrukce se zhutněním a urovnáním povrchu z kameniva hrubého, frakce 16 - 32 mm</t>
  </si>
  <si>
    <t>https://podminky.urs.cz/item/CS_URS_2023_01/271532212</t>
  </si>
  <si>
    <t xml:space="preserve">pod základové prahy </t>
  </si>
  <si>
    <t>1,2*2,8*2*0,1</t>
  </si>
  <si>
    <t>274321117</t>
  </si>
  <si>
    <t>Základové pasy, prahy, věnce a ostruhy mostních konstrukcí ze ŽB C 25/30</t>
  </si>
  <si>
    <t>1145669569</t>
  </si>
  <si>
    <t>Základové konstrukce z betonu železového pásy, prahy, věnce a ostruhy ve výkopu nebo na hlavách pilot C 25/30</t>
  </si>
  <si>
    <t>https://podminky.urs.cz/item/CS_URS_2023_01/274321117</t>
  </si>
  <si>
    <t>0,5*0,82*2*2</t>
  </si>
  <si>
    <t>274321191</t>
  </si>
  <si>
    <t>Příplatek k základovým pasům, prahům a věncům mostních konstrukcí ze ŽB za betonáž malého rozsahu do 25 m3</t>
  </si>
  <si>
    <t>-915455524</t>
  </si>
  <si>
    <t>Základové konstrukce z betonu železového Příplatek k cenám za betonáž malého rozsahu do 25 m3</t>
  </si>
  <si>
    <t>https://podminky.urs.cz/item/CS_URS_2023_01/274321191</t>
  </si>
  <si>
    <t>-214864720</t>
  </si>
  <si>
    <t>0,82*2*2</t>
  </si>
  <si>
    <t>1661942177</t>
  </si>
  <si>
    <t>275311128</t>
  </si>
  <si>
    <t>Základové patky a bloky z betonu prostého C 30/37</t>
  </si>
  <si>
    <t>665000344</t>
  </si>
  <si>
    <t>Základové konstrukce z betonu prostého patky a bloky ve výkopu nebo na hlavách pilot C 30/37</t>
  </si>
  <si>
    <t>https://podminky.urs.cz/item/CS_URS_2023_01/275311128</t>
  </si>
  <si>
    <t xml:space="preserve">patky zábradlí </t>
  </si>
  <si>
    <t>275311191</t>
  </si>
  <si>
    <t>Příplatek k základovým patkám a blokům za betonáž malého rozsahu do 25 m3</t>
  </si>
  <si>
    <t>-498977436</t>
  </si>
  <si>
    <t>https://podminky.urs.cz/item/CS_URS_2023_01/275311191</t>
  </si>
  <si>
    <t>-1691928195</t>
  </si>
  <si>
    <t>1,2*0,5*2*4*2</t>
  </si>
  <si>
    <t>1,2*0,55*2*4*2</t>
  </si>
  <si>
    <t>-696495863</t>
  </si>
  <si>
    <t>1236365674</t>
  </si>
  <si>
    <t>5,45*0,3*2</t>
  </si>
  <si>
    <t>369317311</t>
  </si>
  <si>
    <t>Výplň štoly v hor suché z cementopopílkové suspenze za rubem nosné obezdívky délky do 200 m</t>
  </si>
  <si>
    <t>-1602180413</t>
  </si>
  <si>
    <t>Výplň z popílkocementové suspenze za rubem nosné obezdívky délky štoly, do 200 m, v hornině suché</t>
  </si>
  <si>
    <t>https://podminky.urs.cz/item/CS_URS_2023_01/369317311</t>
  </si>
  <si>
    <t xml:space="preserve">výplň otvoru </t>
  </si>
  <si>
    <t>5,455*4,860</t>
  </si>
  <si>
    <t>-826262961</t>
  </si>
  <si>
    <t>výztuž dlažby</t>
  </si>
  <si>
    <t>120,924*1,3*3,033/1000</t>
  </si>
  <si>
    <t>429171124</t>
  </si>
  <si>
    <t>Montáž přesýpaných konstrukcí z vlnitých plechů vlna do 200x55 mm rozpětí do 13 m obvod přes 8 do 10 m</t>
  </si>
  <si>
    <t>-436520373</t>
  </si>
  <si>
    <t>Montáž mostních přesýpaných konstrukcí z ocelových vlnitých plechů bez zásypu rozpětí do 13 m jakéhokoliv tvaru a jakéhokoliv typu vlny do 200 x 55 mm obvod konstrukce přes 8 do 10 m</t>
  </si>
  <si>
    <t>https://podminky.urs.cz/item/CS_URS_2023_01/429171124</t>
  </si>
  <si>
    <t>Poznámka k položce:_x000d_
včetně zavážecí dráhy pro zasunutí do otvoru (dle technické zprávy v PS)</t>
  </si>
  <si>
    <t>55314120</t>
  </si>
  <si>
    <t>montovaná konstrukce z vlnitého plechu Zn rozměr vlny 200x55mm 12-14m tl 4mm</t>
  </si>
  <si>
    <t>-1169572199</t>
  </si>
  <si>
    <t>Poznámka k položce:_x000d_
včetně požadované PKO dle TZ pro velmi vysokou životnost, včetně dodání spoj. materiálu (žárově zinkované šrouby M20 třídy 8.8 s tl zinku min. 45 µm se speciální kulatou hlavou a matice třídy 8 s přírubou pro minimalizaci bodového namáhání nátěru na dosedací ploše)</t>
  </si>
  <si>
    <t>MP200 – VG-6</t>
  </si>
  <si>
    <t>18,2</t>
  </si>
  <si>
    <t>451573111</t>
  </si>
  <si>
    <t>Lože pod potrubí otevřený výkop ze štěrkopísku</t>
  </si>
  <si>
    <t>-2083204721</t>
  </si>
  <si>
    <t>Lože pod potrubí, stoky a drobné objekty v otevřeném výkopu z písku a štěrkopísku do 63 mm</t>
  </si>
  <si>
    <t>https://podminky.urs.cz/item/CS_URS_2023_01/451573111</t>
  </si>
  <si>
    <t>pod troubu frakce 0-32</t>
  </si>
  <si>
    <t>0,821*18,2</t>
  </si>
  <si>
    <t>451577877</t>
  </si>
  <si>
    <t>Podklad nebo lože pod dlažbu vodorovný nebo do sklonu 1:5 ze štěrkopísku tl přes 30 do 100 mm</t>
  </si>
  <si>
    <t>1260084868</t>
  </si>
  <si>
    <t>Podklad nebo lože pod dlažbu (přídlažbu) v ploše vodorovné nebo ve sklonu do 1:5, tloušťky od 30 do 100 mm ze štěrkopísku</t>
  </si>
  <si>
    <t>https://podminky.urs.cz/item/CS_URS_2023_01/451577877</t>
  </si>
  <si>
    <t xml:space="preserve">VČETNĚ PRAHŮ </t>
  </si>
  <si>
    <t>41,2*1,2</t>
  </si>
  <si>
    <t>zleva</t>
  </si>
  <si>
    <t>35*1,2</t>
  </si>
  <si>
    <t xml:space="preserve">v otvoru  </t>
  </si>
  <si>
    <t>1,62*18,2</t>
  </si>
  <si>
    <t>257238397</t>
  </si>
  <si>
    <t>1116792636</t>
  </si>
  <si>
    <t>Poznámka k položce:_x000d_
Poznámka k položce: nátěr zábradlí včetně přípravy povrchu a metalizace</t>
  </si>
  <si>
    <t>Zábradlí</t>
  </si>
  <si>
    <t>madla 70x70x6</t>
  </si>
  <si>
    <t>31,8*0,274</t>
  </si>
  <si>
    <t>sloupky 80x80x8</t>
  </si>
  <si>
    <t>8,4*0,314</t>
  </si>
  <si>
    <t>patní desky</t>
  </si>
  <si>
    <t>0,2*0,24*2*4*2</t>
  </si>
  <si>
    <t>523456155</t>
  </si>
  <si>
    <t>Poznámka k položce:_x000d_
Poznámka k položce: 1,517 kg/m2</t>
  </si>
  <si>
    <t>12,119*1,517</t>
  </si>
  <si>
    <t>628633112</t>
  </si>
  <si>
    <t>Spárování kamenného zdiva mostů aktivovanou maltou spára hl do 40 mm dl přes 6 do 12 m/m2</t>
  </si>
  <si>
    <t>804906233</t>
  </si>
  <si>
    <t>Spárování zdiva pilířů, opěr a křídel mostů z lomového kamene aktivovanou maltou, hloubky do 40 mm délka spáry na 1 m2 upravované plochy přes 6 do 12 m</t>
  </si>
  <si>
    <t>https://podminky.urs.cz/item/CS_URS_2023_01/628633112</t>
  </si>
  <si>
    <t>5,45*2</t>
  </si>
  <si>
    <t>317661142</t>
  </si>
  <si>
    <t>Výplň spár monolitické římsy tmelem polyuretanovým šířky spáry přes 15 do 40 mm</t>
  </si>
  <si>
    <t>1261982723</t>
  </si>
  <si>
    <t>Výplň spár monolitické římsy tmelem polyuretanovým, spára šířky přes 15 do 40 mm</t>
  </si>
  <si>
    <t>https://podminky.urs.cz/item/CS_URS_2023_01/317661142</t>
  </si>
  <si>
    <t xml:space="preserve">v dlažbě v otvoru </t>
  </si>
  <si>
    <t>1,62*2</t>
  </si>
  <si>
    <t xml:space="preserve">mezi NK a dlažbou </t>
  </si>
  <si>
    <t>8*2</t>
  </si>
  <si>
    <t>-1445966895</t>
  </si>
  <si>
    <t>5,3*2</t>
  </si>
  <si>
    <t>819878832</t>
  </si>
  <si>
    <t>13010434</t>
  </si>
  <si>
    <t>úhelník ocelový rovnostranný jakost S235JR (11 375) 80x80x8mm</t>
  </si>
  <si>
    <t>-1611272615</t>
  </si>
  <si>
    <t xml:space="preserve">sloupky </t>
  </si>
  <si>
    <t>80,89/1000</t>
  </si>
  <si>
    <t>13010428</t>
  </si>
  <si>
    <t>úhelník ocelový rovnostranný jakost S235JR (11 375) 70x70x6mm</t>
  </si>
  <si>
    <t>-352623155</t>
  </si>
  <si>
    <t>203,52/1000</t>
  </si>
  <si>
    <t>536223236</t>
  </si>
  <si>
    <t xml:space="preserve">patní desky </t>
  </si>
  <si>
    <t>60,4/1000</t>
  </si>
  <si>
    <t>931992121</t>
  </si>
  <si>
    <t>Výplň dilatačních spár z extrudovaného polystyrénu tl 20 mm</t>
  </si>
  <si>
    <t>-435276006</t>
  </si>
  <si>
    <t>Výplň dilatačních spár z polystyrenu extrudovaného, tloušťky 20 mm</t>
  </si>
  <si>
    <t>https://podminky.urs.cz/item/CS_URS_2023_01/931992121</t>
  </si>
  <si>
    <t>1,62*0,3*2</t>
  </si>
  <si>
    <t>8*0,3*2</t>
  </si>
  <si>
    <t>936942211</t>
  </si>
  <si>
    <t>Zhotovení tabulky s letopočtem opravy mostu vložením šablony do bednění</t>
  </si>
  <si>
    <t>-1233060515</t>
  </si>
  <si>
    <t>Zhotovení tabulky s letopočtem opravy nebo větší údržby vložením šablony do bednění</t>
  </si>
  <si>
    <t>https://podminky.urs.cz/item/CS_URS_2023_01/936942211</t>
  </si>
  <si>
    <t xml:space="preserve">bločkem do dlažby </t>
  </si>
  <si>
    <t>248737886</t>
  </si>
  <si>
    <t>4*4*2</t>
  </si>
  <si>
    <t>962021112</t>
  </si>
  <si>
    <t>Bourání mostních zdí a pilířů z kamene</t>
  </si>
  <si>
    <t>822359525</t>
  </si>
  <si>
    <t>Bourání mostních konstrukcí zdiva a pilířů z kamene nebo cihel</t>
  </si>
  <si>
    <t>https://podminky.urs.cz/item/CS_URS_2023_01/962021112</t>
  </si>
  <si>
    <t xml:space="preserve">přůčelí </t>
  </si>
  <si>
    <t>0,45*6,4*2</t>
  </si>
  <si>
    <t xml:space="preserve">křídla včetně říms </t>
  </si>
  <si>
    <t>0,5*0,15*7*2</t>
  </si>
  <si>
    <t>0,5*7*0,5*2</t>
  </si>
  <si>
    <t>0,5*0,15*5,8*2</t>
  </si>
  <si>
    <t>0,5*5,8*0,5*2</t>
  </si>
  <si>
    <t>963051111</t>
  </si>
  <si>
    <t>Bourání mostní nosné konstrukce z ŽB</t>
  </si>
  <si>
    <t>-1042886981</t>
  </si>
  <si>
    <t>Bourání mostních konstrukcí nosných konstrukcí ze železového betonu</t>
  </si>
  <si>
    <t>https://podminky.urs.cz/item/CS_URS_2023_01/963051111</t>
  </si>
  <si>
    <t>římsy</t>
  </si>
  <si>
    <t>0,86*0,14*6,4*2</t>
  </si>
  <si>
    <t>966075141</t>
  </si>
  <si>
    <t>Odstranění kovového zábradlí vcelku</t>
  </si>
  <si>
    <t>-1184783751</t>
  </si>
  <si>
    <t>Odstranění různých konstrukcí na mostech kovového zábradlí vcelku</t>
  </si>
  <si>
    <t>https://podminky.urs.cz/item/CS_URS_2023_01/966075141</t>
  </si>
  <si>
    <t>stávající zábradlí pro odvoz do kovošrotu (výzisk SMT):</t>
  </si>
  <si>
    <t>6,4*2</t>
  </si>
  <si>
    <t>1841082640</t>
  </si>
  <si>
    <t>z bourání:</t>
  </si>
  <si>
    <t>3,698</t>
  </si>
  <si>
    <t>-843574193</t>
  </si>
  <si>
    <t>35,059</t>
  </si>
  <si>
    <t>z výkopů pro patky zábradlí:</t>
  </si>
  <si>
    <t>2,64*1,8</t>
  </si>
  <si>
    <t>396182658</t>
  </si>
  <si>
    <t>-590779341</t>
  </si>
  <si>
    <t>43,739*1</t>
  </si>
  <si>
    <t>1517759300</t>
  </si>
  <si>
    <t>včetně demontovaného zábradlí do kovošrotu (výzisk SMT):</t>
  </si>
  <si>
    <t>1224269434</t>
  </si>
  <si>
    <t>Poznámka k položce:_x000d_
např. skládka Recyklace, Klášterec n. O. (15 km)</t>
  </si>
  <si>
    <t>38,987*14</t>
  </si>
  <si>
    <t>1918286133</t>
  </si>
  <si>
    <t>2*43,739</t>
  </si>
  <si>
    <t>-511457375</t>
  </si>
  <si>
    <t>-202975747</t>
  </si>
  <si>
    <t>PSV</t>
  </si>
  <si>
    <t>Práce a dodávky PSV</t>
  </si>
  <si>
    <t>711</t>
  </si>
  <si>
    <t>Izolace proti vodě, vlhkosti a plynům</t>
  </si>
  <si>
    <t>711112001</t>
  </si>
  <si>
    <t>Provedení izolace proti zemní vlhkosti svislé za studena nátěrem penetračním</t>
  </si>
  <si>
    <t>-2089304248</t>
  </si>
  <si>
    <t>Provedení izolace proti zemní vlhkosti natěradly a tmely za studena na ploše svislé S nátěrem penetračním</t>
  </si>
  <si>
    <t>https://podminky.urs.cz/item/CS_URS_2023_01/711112001</t>
  </si>
  <si>
    <t xml:space="preserve">patky </t>
  </si>
  <si>
    <t xml:space="preserve">prahy </t>
  </si>
  <si>
    <t>0,82*0,5*2*2</t>
  </si>
  <si>
    <t>111631500</t>
  </si>
  <si>
    <t>lak penetrační asfaltový</t>
  </si>
  <si>
    <t>-616071708</t>
  </si>
  <si>
    <t>Poznámka k položce:_x000d_
Poznámka k položce: Spotřeba 0,3-0,4 kg/m2</t>
  </si>
  <si>
    <t>25,080*0,00035</t>
  </si>
  <si>
    <t>711112011</t>
  </si>
  <si>
    <t>Provedení izolace proti zemní vlhkosti svislé za studena suspenzí asfaltovou</t>
  </si>
  <si>
    <t>1575311755</t>
  </si>
  <si>
    <t>Provedení izolace proti zemní vlhkosti natěradly a tmely za studena na ploše svislé S nátěrem suspensí asfaltovou</t>
  </si>
  <si>
    <t>https://podminky.urs.cz/item/CS_URS_2023_01/711112011</t>
  </si>
  <si>
    <t>25,080*2</t>
  </si>
  <si>
    <t>111631780</t>
  </si>
  <si>
    <t>lak hydroizolační asfaltový pro izolaci trub</t>
  </si>
  <si>
    <t>-970211905</t>
  </si>
  <si>
    <t>Poznámka k položce:_x000d_
Poznámka k položce: Spotřeba: 0,3-0,5 kg/m2</t>
  </si>
  <si>
    <t>50,160*0,4/1000</t>
  </si>
  <si>
    <t>711-R02</t>
  </si>
  <si>
    <t>Dodávka + montáž vodotěsné bezešvé izolace schváleného typu</t>
  </si>
  <si>
    <t>-874567206</t>
  </si>
  <si>
    <t>Dodávka + montáž vodotěsné izolace bezešvé schváleného typu - SVI (přípravná, vodotěsná a ochranná vrstva)</t>
  </si>
  <si>
    <t>Poznámka k položce:_x000d_
včetně přesunu hmot</t>
  </si>
  <si>
    <t>jako doplnění PKO konstrukce FLOK, po vnějším obvodě FLOKu (polyuretanová, popř. polymerbitumenová):</t>
  </si>
  <si>
    <t>12,025*8,46</t>
  </si>
  <si>
    <t>2,755*(8,46+2,1)/2</t>
  </si>
  <si>
    <t>3,420*(8,46+2,1)/2</t>
  </si>
  <si>
    <t>998711101</t>
  </si>
  <si>
    <t>Přesun hmot tonážní pro izolace proti vodě, vlhkosti a plynům v objektech v do 6 m</t>
  </si>
  <si>
    <t>933096360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</si>
  <si>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</si>
  <si>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</si>
  <si>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998711194</t>
  </si>
  <si>
    <t>Příplatek k přesunu hmot tonážní 711 za zvětšený přesun do 1000 m</t>
  </si>
  <si>
    <t>-310318988</t>
  </si>
  <si>
    <t>Přesun hmot pro izolace proti vodě, vlhkosti a plynům stanovený z hmotnosti přesunovaného materiálu Příplatek k cenám za zvětšený přesun přes vymezenou největší dopravní vzdálenost do 1000 m</t>
  </si>
  <si>
    <t>https://podminky.urs.cz/item/CS_URS_2023_01/998711194</t>
  </si>
  <si>
    <t>998711199</t>
  </si>
  <si>
    <t>Příplatek k přesunu hmot tonážní 711 za zvětšený přesun ZKD 1000 m přes 1000 m</t>
  </si>
  <si>
    <t>-1015044111</t>
  </si>
  <si>
    <t>Přesun hmot pro izolace proti vodě, vlhkosti a plynům stanovený z hmotnosti přesunovaného materiálu Příplatek k cenám za zvětšený přesun přes vymezenou největší dopravní vzdálenost za každých dalších i započatých 1000 m</t>
  </si>
  <si>
    <t>https://podminky.urs.cz/item/CS_URS_2023_01/998711199</t>
  </si>
  <si>
    <t>0,029*2</t>
  </si>
  <si>
    <t>02 - km 12,925 - svršek</t>
  </si>
  <si>
    <t xml:space="preserve">    5 - Komunikace pozemní</t>
  </si>
  <si>
    <t>OST - Ostatní</t>
  </si>
  <si>
    <t>Komunikace pozemní</t>
  </si>
  <si>
    <t>5905023030</t>
  </si>
  <si>
    <t>Úprava povrchu stezky rozprostřením štěrkodrtě přes 5 do 10 cm</t>
  </si>
  <si>
    <t>Sborník UOŽI 01 2023</t>
  </si>
  <si>
    <t>-1249005193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</si>
  <si>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</si>
  <si>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PSC</t>
  </si>
  <si>
    <t>Poznámka k souboru cen:_x000d_
1. V cenách jsou započteny náklady na rozprostření a urovnání kameniva včetně zhutnění povrchu stezky. Platí pro nový i stávající stav. 2. V cenách nejsou obsaženy náklady na dodávku drtě.</t>
  </si>
  <si>
    <t>0,4*12*2</t>
  </si>
  <si>
    <t>5905025010</t>
  </si>
  <si>
    <t>Doplnění stezky štěrkodrtí ojediněle ručně</t>
  </si>
  <si>
    <t>1134673073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</si>
  <si>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</si>
  <si>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 2. V cenách nejsou obsaženy náklady na dodávku kameniva.</t>
  </si>
  <si>
    <t>9,6*0,1</t>
  </si>
  <si>
    <t>5955101025</t>
  </si>
  <si>
    <t>Kamenivo drcené drť frakce 4/8</t>
  </si>
  <si>
    <t>-1199143412</t>
  </si>
  <si>
    <t>0,960*1,6</t>
  </si>
  <si>
    <t>5905095010</t>
  </si>
  <si>
    <t>Úprava kolejového lože ojediněle ručně v koleji lože otevřené</t>
  </si>
  <si>
    <t>-2025645447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</si>
  <si>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</si>
  <si>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souboru cen:_x000d_
1. V cenách jsou započteny náklady na úpravu KL koleje a výhybek ojediněle vidlemi. 2. V cenách nejsou obsaženy náklady na doplnění a dodávku kameniva.</t>
  </si>
  <si>
    <t>úprava lože</t>
  </si>
  <si>
    <t>16*2</t>
  </si>
  <si>
    <t>5905105010</t>
  </si>
  <si>
    <t>Doplnění KL kamenivem ojediněle ručně v koleji</t>
  </si>
  <si>
    <t>1631204858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</si>
  <si>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</si>
  <si>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</si>
  <si>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1*16*0,4*2</t>
  </si>
  <si>
    <t>5955101000</t>
  </si>
  <si>
    <t>Kamenivo drcené štěrk frakce 31,5/63 třídy BI</t>
  </si>
  <si>
    <t>-1624210414</t>
  </si>
  <si>
    <t>12,8*1,6</t>
  </si>
  <si>
    <t>OST</t>
  </si>
  <si>
    <t>Ostatní</t>
  </si>
  <si>
    <t>9902100500</t>
  </si>
  <si>
    <t>Doprava obousměrná mechanizací o nosnosti přes 3,5 t sypanin (kameniva, písku, suti, dlažebních kostek, atd.) do 60 km</t>
  </si>
  <si>
    <t>512</t>
  </si>
  <si>
    <t>1134755840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</si>
  <si>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</si>
  <si>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nový štěrk:</t>
  </si>
  <si>
    <t>1,536+20,480</t>
  </si>
  <si>
    <t xml:space="preserve">02 - VRN - km 12,925 </t>
  </si>
  <si>
    <t>-614519190</t>
  </si>
  <si>
    <t xml:space="preserve">Poznámka k položce:_x000d_
zpracování dokumentace skutečného provedení stavby - 2x (v trvalém tisku i digitálně) s využitím železničního bodového pole a po projednání a schválení SŽG, včetně zajištění nivelačního bodu z odbouraného křídla č.1 vlevo._x000d_
</t>
  </si>
  <si>
    <t>-1213425430</t>
  </si>
  <si>
    <t xml:space="preserve">Poznámka k položce:_x000d_
dodávky vody a energie, příjezdové komunikace včetně příp. omezení provozu a dopravního značení,příp. pronájmy pozemků, střežení pracoviště, uvedení pozemků do původního stavu, včetně přípravy a likvidace staveniště. Zpracování havarijního a povodňového plánu dle stavebního povolení. Bez dotčených inženýrských sítí. </t>
  </si>
  <si>
    <t>440093952</t>
  </si>
  <si>
    <t>005 - Propustek v km 31,866 TÚ 0612</t>
  </si>
  <si>
    <t>01 - ZRN - km 31,866</t>
  </si>
  <si>
    <t>111251201</t>
  </si>
  <si>
    <t>Odstranění křovin a stromů průměru kmene do 100 mm i s kořeny sklonu terénu přes 1:5 z celkové plochy do 100 m2 strojně</t>
  </si>
  <si>
    <t>346907328</t>
  </si>
  <si>
    <t>Odstranění křovin a stromů s odstraněním kořenů strojně průměru kmene do 100 mm v rovině nebo ve svahu sklonu terénu přes 1:5, při celkové ploše do 100 m2</t>
  </si>
  <si>
    <t>https://podminky.urs.cz/item/CS_URS_2023_01/111251201</t>
  </si>
  <si>
    <t>-921241148</t>
  </si>
  <si>
    <t>-389696836</t>
  </si>
  <si>
    <t>162432511</t>
  </si>
  <si>
    <t>Vodorovné přemístění výkopku do 2000 m pracovním vlakem</t>
  </si>
  <si>
    <t>-1309724950</t>
  </si>
  <si>
    <t>Vodorovné přemístění výkopku pracovním vlakem bez naložení výkopku, avšak s jeho vyložením, pro jakoukoliv třídu těžitelnosti, na vzdálenost do 2 000 m</t>
  </si>
  <si>
    <t>https://podminky.urs.cz/item/CS_URS_2023_01/162432511</t>
  </si>
  <si>
    <t>11,429</t>
  </si>
  <si>
    <t>1837875001</t>
  </si>
  <si>
    <t>(9,90+2,85)/0,2</t>
  </si>
  <si>
    <t>1283223557</t>
  </si>
  <si>
    <t>63,750</t>
  </si>
  <si>
    <t>1854624751</t>
  </si>
  <si>
    <t>63,75*0,03</t>
  </si>
  <si>
    <t>1695962576</t>
  </si>
  <si>
    <t>3,5*0,25*0,5</t>
  </si>
  <si>
    <t>2*0,25*0,5</t>
  </si>
  <si>
    <t>4,2*0,25*0,5</t>
  </si>
  <si>
    <t>-1708356660</t>
  </si>
  <si>
    <t>1068255261</t>
  </si>
  <si>
    <t>-693863449</t>
  </si>
  <si>
    <t>986353805</t>
  </si>
  <si>
    <t>-2061546741</t>
  </si>
  <si>
    <t xml:space="preserve">Poznámka k položce:_x000d_
KARI síť 150*150*6mm_x000d_
váha 3,03kg/m2_x000d_
</t>
  </si>
  <si>
    <t>28,4*3,03*1,1/1000</t>
  </si>
  <si>
    <t>274695876</t>
  </si>
  <si>
    <t>4,2*1*2</t>
  </si>
  <si>
    <t>nad římsu</t>
  </si>
  <si>
    <t>3,5*3</t>
  </si>
  <si>
    <t>na výtoku</t>
  </si>
  <si>
    <t>2*1</t>
  </si>
  <si>
    <t>-1891405720</t>
  </si>
  <si>
    <t>3,774*1,517</t>
  </si>
  <si>
    <t>110421273</t>
  </si>
  <si>
    <t>Poznámka k položce:_x000d_
nátěr zábradlí včetně přípravy povrchu a metalizace</t>
  </si>
  <si>
    <t>"Zábradlí</t>
  </si>
  <si>
    <t>60x60x5</t>
  </si>
  <si>
    <t>0,24*3,5*3</t>
  </si>
  <si>
    <t>"70x70x6</t>
  </si>
  <si>
    <t>0,28*1,1*3</t>
  </si>
  <si>
    <t>"patní desky</t>
  </si>
  <si>
    <t>0,11*3</t>
  </si>
  <si>
    <t>512443545</t>
  </si>
  <si>
    <t>3,5</t>
  </si>
  <si>
    <t>271028767</t>
  </si>
  <si>
    <t>Poznámka k položce:_x000d_
Hmotnost: 4,57 kg/m</t>
  </si>
  <si>
    <t xml:space="preserve">madla </t>
  </si>
  <si>
    <t>3,5*4,57*3/1000</t>
  </si>
  <si>
    <t>-1727239764</t>
  </si>
  <si>
    <t>sloupky zábradlí</t>
  </si>
  <si>
    <t>1,10*3*8,37/1000</t>
  </si>
  <si>
    <t>1433075182</t>
  </si>
  <si>
    <t>Poznámka k položce:_x000d_
Hmotnost 960 kg/kus</t>
  </si>
  <si>
    <t>kotevní desky 240x200:</t>
  </si>
  <si>
    <t>3*7,54/1000</t>
  </si>
  <si>
    <t>-22950981</t>
  </si>
  <si>
    <t>-873445974</t>
  </si>
  <si>
    <t>2*2*0,3</t>
  </si>
  <si>
    <t>4,2*1*0,5*2</t>
  </si>
  <si>
    <t>3*5*0,3</t>
  </si>
  <si>
    <t>2098828210</t>
  </si>
  <si>
    <t>285811737</t>
  </si>
  <si>
    <t>-1951451332</t>
  </si>
  <si>
    <t>1416505023</t>
  </si>
  <si>
    <t>3*2,5*0,3</t>
  </si>
  <si>
    <t>2*1*0,3</t>
  </si>
  <si>
    <t>-859425356</t>
  </si>
  <si>
    <t>3*4</t>
  </si>
  <si>
    <t>-1890299871</t>
  </si>
  <si>
    <t xml:space="preserve">římsa na vtoku: </t>
  </si>
  <si>
    <t>3,5*0,1*0,6</t>
  </si>
  <si>
    <t>-260897431</t>
  </si>
  <si>
    <t>otvor</t>
  </si>
  <si>
    <t>1,7*3*2</t>
  </si>
  <si>
    <t>2*3,4*2</t>
  </si>
  <si>
    <t>1,8*1,3*2</t>
  </si>
  <si>
    <t>2129986389</t>
  </si>
  <si>
    <t>1,9*0,4*0,5</t>
  </si>
  <si>
    <t>křídla výtok</t>
  </si>
  <si>
    <t>3,4*2,5*0,5</t>
  </si>
  <si>
    <t>čelo výtok</t>
  </si>
  <si>
    <t>3*1*0,6</t>
  </si>
  <si>
    <t>0,5</t>
  </si>
  <si>
    <t>1130295841</t>
  </si>
  <si>
    <t>Poznámka k položce:_x000d_
nový kámen 50%</t>
  </si>
  <si>
    <t>6,930/2*2,8</t>
  </si>
  <si>
    <t>-9096414</t>
  </si>
  <si>
    <t>přezdívané zdivo:</t>
  </si>
  <si>
    <t>6,930/0,4</t>
  </si>
  <si>
    <t>376759487</t>
  </si>
  <si>
    <t>331039504</t>
  </si>
  <si>
    <t>28,480+17,325</t>
  </si>
  <si>
    <t>-739769992</t>
  </si>
  <si>
    <t>40*(0,8-0,2)</t>
  </si>
  <si>
    <t>797543048</t>
  </si>
  <si>
    <t>0,8*40*1,58*1,1/1000</t>
  </si>
  <si>
    <t>-577428884</t>
  </si>
  <si>
    <t>Z bourání:</t>
  </si>
  <si>
    <t>0,523</t>
  </si>
  <si>
    <t>2,219+0,024</t>
  </si>
  <si>
    <t>17,325/2</t>
  </si>
  <si>
    <t>1014260503</t>
  </si>
  <si>
    <t>-108906278</t>
  </si>
  <si>
    <t>11,429*1</t>
  </si>
  <si>
    <t>659199580</t>
  </si>
  <si>
    <t>-1448188263</t>
  </si>
  <si>
    <t xml:space="preserve">Poznámka k položce:_x000d_
např. skládka Recyklace, Klášterec n. O. (25 km)_x000d_
</t>
  </si>
  <si>
    <t>11,429*24</t>
  </si>
  <si>
    <t>-1062618541</t>
  </si>
  <si>
    <t xml:space="preserve">Poznámka k položce:_x000d_
z důvodu špatného přístupu k objektu, naložení i na mezideponii_x000d_
</t>
  </si>
  <si>
    <t>11,429*2</t>
  </si>
  <si>
    <t>1399438338</t>
  </si>
  <si>
    <t>998212192</t>
  </si>
  <si>
    <t>Příplatek k přesunu hmot pro mosty zděné nebo monolitické za zvětšený přesun do 2000 m</t>
  </si>
  <si>
    <t>1431434353</t>
  </si>
  <si>
    <t>Přesun hmot pro mosty zděné, betonové monolitické, spřažené ocelobetonové nebo kovové Příplatek k cenám za zvětšený přesun přes přes vymezenou největší dopravní vzdálenost do 2000 m</t>
  </si>
  <si>
    <t>https://podminky.urs.cz/item/CS_URS_2023_01/998212192</t>
  </si>
  <si>
    <t>Poznámka k položce:_x000d_
z důvodu špatného přístupu k objektu (asi z přejezdu P1982 v km 33,193 (1,327 m))</t>
  </si>
  <si>
    <t>02 - VRN - km 31,866</t>
  </si>
  <si>
    <t>1831391036</t>
  </si>
  <si>
    <t>Poznámka k položce:_x000d_
Zpracování dokumentace zhotovitele (dlažby, římsy, výztuž, zábradlí), zpracování dokumentace skutečného provedení stavby - 2x (v trvalém tisku i digitálně), s využitím železničního bodového pole a po projednání a schválení SŽG.</t>
  </si>
  <si>
    <t>-1880780276</t>
  </si>
  <si>
    <t>-24219972</t>
  </si>
  <si>
    <t>006 - Propustek v km 34,266 TÚ 0612</t>
  </si>
  <si>
    <t>01 - ZRN - km 34,266</t>
  </si>
  <si>
    <t>-1518900954</t>
  </si>
  <si>
    <t>-1122197435</t>
  </si>
  <si>
    <t>-1849714327</t>
  </si>
  <si>
    <t>-362827588</t>
  </si>
  <si>
    <t>-1723936852</t>
  </si>
  <si>
    <t>3*1,5</t>
  </si>
  <si>
    <t>-1210438768</t>
  </si>
  <si>
    <t>1238199124</t>
  </si>
  <si>
    <t>dlažby</t>
  </si>
  <si>
    <t>-20,300</t>
  </si>
  <si>
    <t>-422542855</t>
  </si>
  <si>
    <t>19,7*0,03</t>
  </si>
  <si>
    <t>600627022</t>
  </si>
  <si>
    <t>3*0,25*0,5</t>
  </si>
  <si>
    <t>na křídla</t>
  </si>
  <si>
    <t>1,5*0,6*0,2*2</t>
  </si>
  <si>
    <t xml:space="preserve">na křídla </t>
  </si>
  <si>
    <t>2,4*0,25*0,5</t>
  </si>
  <si>
    <t>1869440777</t>
  </si>
  <si>
    <t>1,410</t>
  </si>
  <si>
    <t>184899247</t>
  </si>
  <si>
    <t>3*0,25*2</t>
  </si>
  <si>
    <t>0,25*0,5*2</t>
  </si>
  <si>
    <t>1,5*0,6*2</t>
  </si>
  <si>
    <t>0,2*0,6*4</t>
  </si>
  <si>
    <t>2,4*0,25*2</t>
  </si>
  <si>
    <t>0,25*0,5*4</t>
  </si>
  <si>
    <t>-1078564803</t>
  </si>
  <si>
    <t>7,480</t>
  </si>
  <si>
    <t>-1398300466</t>
  </si>
  <si>
    <t>0,1*1,410</t>
  </si>
  <si>
    <t>1496383179</t>
  </si>
  <si>
    <t>nadezdění čela na vtoku</t>
  </si>
  <si>
    <t>3*0,3*0,6</t>
  </si>
  <si>
    <t>-1970252480</t>
  </si>
  <si>
    <t>Poznámka k položce:_x000d_
váha 3,03kg/m2_x000d_
Kari síť 150*150*6mm</t>
  </si>
  <si>
    <t>29,3*3,03*1,1/1000</t>
  </si>
  <si>
    <t>2097455466</t>
  </si>
  <si>
    <t>3*3,1+5,5*2</t>
  </si>
  <si>
    <t>3*2</t>
  </si>
  <si>
    <t xml:space="preserve">naproti vtoku </t>
  </si>
  <si>
    <t>3*1</t>
  </si>
  <si>
    <t>1942388800</t>
  </si>
  <si>
    <t>6,828*1,517</t>
  </si>
  <si>
    <t>-596900312</t>
  </si>
  <si>
    <t>0,24*6*3</t>
  </si>
  <si>
    <t>0,28*1,1*6</t>
  </si>
  <si>
    <t>0,11*6</t>
  </si>
  <si>
    <t>1774596254</t>
  </si>
  <si>
    <t>-1267939227</t>
  </si>
  <si>
    <t>3*4,57*3/1000</t>
  </si>
  <si>
    <t>-581530329</t>
  </si>
  <si>
    <t>1,10*6*8,37/1000</t>
  </si>
  <si>
    <t>-612263277</t>
  </si>
  <si>
    <t>6*7,54/1000</t>
  </si>
  <si>
    <t>-267822056</t>
  </si>
  <si>
    <t>-168982486</t>
  </si>
  <si>
    <t>5,5*2*0,3+3*0,5*0,5</t>
  </si>
  <si>
    <t>952904151</t>
  </si>
  <si>
    <t>Čištění mostních objektů - pročištění vtoků a výtoků strojně</t>
  </si>
  <si>
    <t>-982089182</t>
  </si>
  <si>
    <t>Čištění mostních objektů pročištění vtoků a výtoků strojně</t>
  </si>
  <si>
    <t>https://podminky.urs.cz/item/CS_URS_2023_01/952904151</t>
  </si>
  <si>
    <t xml:space="preserve">nános na vtoku </t>
  </si>
  <si>
    <t xml:space="preserve">pod dlažbu proti vtoku </t>
  </si>
  <si>
    <t>1*3*0,3</t>
  </si>
  <si>
    <t>naplaveniny a výkopy pro dlažbu dna na výtoku:</t>
  </si>
  <si>
    <t>3*3,1*0,3</t>
  </si>
  <si>
    <t>112693735</t>
  </si>
  <si>
    <t>6*4</t>
  </si>
  <si>
    <t>-1803782041</t>
  </si>
  <si>
    <t>3*0,2*0,6</t>
  </si>
  <si>
    <t>3*0,2*0,65</t>
  </si>
  <si>
    <t>2,4*0,2*0,6*2</t>
  </si>
  <si>
    <t>-902184583</t>
  </si>
  <si>
    <t>2,7*2,2*2</t>
  </si>
  <si>
    <t>1382211084</t>
  </si>
  <si>
    <t>2,1*1*0,5</t>
  </si>
  <si>
    <t>čelo vtok</t>
  </si>
  <si>
    <t>1,3*0,4*0,5</t>
  </si>
  <si>
    <t>křídla vtok</t>
  </si>
  <si>
    <t>1,3*1,9*0,6*2</t>
  </si>
  <si>
    <t>1,3*0,4*0,4</t>
  </si>
  <si>
    <t>-607497635</t>
  </si>
  <si>
    <t>Poznámka k položce:_x000d_
nový kámen použít jen z 50%</t>
  </si>
  <si>
    <t>50% nový kamén</t>
  </si>
  <si>
    <t>4,482/2*2,8</t>
  </si>
  <si>
    <t>-1820702692</t>
  </si>
  <si>
    <t>4,482/0,4</t>
  </si>
  <si>
    <t>0,570*0,4</t>
  </si>
  <si>
    <t>-1045106576</t>
  </si>
  <si>
    <t>-1636172355</t>
  </si>
  <si>
    <t>11,880+11,205</t>
  </si>
  <si>
    <t>-1255178283</t>
  </si>
  <si>
    <t>23*(0,8-0,2)</t>
  </si>
  <si>
    <t>833329664</t>
  </si>
  <si>
    <t>0,8*23*1,410*1,1/1000</t>
  </si>
  <si>
    <t>2011483501</t>
  </si>
  <si>
    <t>Z čištění a z odkopů u říms:</t>
  </si>
  <si>
    <t>(8,69*2)+7,29</t>
  </si>
  <si>
    <t>3,302</t>
  </si>
  <si>
    <t>0,925+0,014</t>
  </si>
  <si>
    <t>11,205/2</t>
  </si>
  <si>
    <t>1857990505</t>
  </si>
  <si>
    <t>1295488562</t>
  </si>
  <si>
    <t>Poznámka k položce:_x000d_
např. skládka Recyklace, Klášterec n. O. (24 km)</t>
  </si>
  <si>
    <t>24*34,514</t>
  </si>
  <si>
    <t>844656035</t>
  </si>
  <si>
    <t>1790668294</t>
  </si>
  <si>
    <t>Poznámka k položce:_x000d_
dobrý přístup k objektu, zprava a zleva (mezi domy) místní komunikace. Bez dotčených inženýrských sítí (pouze viditelná ocelová chránička vpravo).</t>
  </si>
  <si>
    <t>02 - VRN - km 34,266</t>
  </si>
  <si>
    <t>-1848043117</t>
  </si>
  <si>
    <t>-1386925759</t>
  </si>
  <si>
    <t>Poznámka k položce:_x000d_
dodávky vody a energie, příjezdové komunikace včetně příp. omezení provozu a dopravního značení,příp. pronájmy pozemků, střežení pracoviště, uvedení pozemků do původního stavu, včetně přípravy a likvidace staveniště. Bez dotčených inženýrských sítí (pouze viditelná ocelová chránička vpravo).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</si>
</sst>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002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60001000" TargetMode="External" /><Relationship Id="rId4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201" TargetMode="External" /><Relationship Id="rId2" Type="http://schemas.openxmlformats.org/officeDocument/2006/relationships/hyperlink" Target="https://podminky.urs.cz/item/CS_URS_2023_01/112155311" TargetMode="External" /><Relationship Id="rId3" Type="http://schemas.openxmlformats.org/officeDocument/2006/relationships/hyperlink" Target="https://podminky.urs.cz/item/CS_URS_2023_01/112251102" TargetMode="External" /><Relationship Id="rId4" Type="http://schemas.openxmlformats.org/officeDocument/2006/relationships/hyperlink" Target="https://podminky.urs.cz/item/CS_URS_2023_01/162432511" TargetMode="External" /><Relationship Id="rId5" Type="http://schemas.openxmlformats.org/officeDocument/2006/relationships/hyperlink" Target="https://podminky.urs.cz/item/CS_URS_2023_01/181311103" TargetMode="External" /><Relationship Id="rId6" Type="http://schemas.openxmlformats.org/officeDocument/2006/relationships/hyperlink" Target="https://podminky.urs.cz/item/CS_URS_2023_01/181411122" TargetMode="External" /><Relationship Id="rId7" Type="http://schemas.openxmlformats.org/officeDocument/2006/relationships/hyperlink" Target="https://podminky.urs.cz/item/CS_URS_2023_01/317321118" TargetMode="External" /><Relationship Id="rId8" Type="http://schemas.openxmlformats.org/officeDocument/2006/relationships/hyperlink" Target="https://podminky.urs.cz/item/CS_URS_2023_01/317321191" TargetMode="External" /><Relationship Id="rId9" Type="http://schemas.openxmlformats.org/officeDocument/2006/relationships/hyperlink" Target="https://podminky.urs.cz/item/CS_URS_2023_01/317353121" TargetMode="External" /><Relationship Id="rId10" Type="http://schemas.openxmlformats.org/officeDocument/2006/relationships/hyperlink" Target="https://podminky.urs.cz/item/CS_URS_2023_01/317353221" TargetMode="External" /><Relationship Id="rId11" Type="http://schemas.openxmlformats.org/officeDocument/2006/relationships/hyperlink" Target="https://podminky.urs.cz/item/CS_URS_2023_01/317361116" TargetMode="External" /><Relationship Id="rId12" Type="http://schemas.openxmlformats.org/officeDocument/2006/relationships/hyperlink" Target="https://podminky.urs.cz/item/CS_URS_2023_01/273361411" TargetMode="External" /><Relationship Id="rId13" Type="http://schemas.openxmlformats.org/officeDocument/2006/relationships/hyperlink" Target="https://podminky.urs.cz/item/CS_URS_2023_01/465513157" TargetMode="External" /><Relationship Id="rId14" Type="http://schemas.openxmlformats.org/officeDocument/2006/relationships/hyperlink" Target="https://podminky.urs.cz/item/CS_URS_2023_01/628613233" TargetMode="External" /><Relationship Id="rId15" Type="http://schemas.openxmlformats.org/officeDocument/2006/relationships/hyperlink" Target="https://podminky.urs.cz/item/CS_URS_2023_01/911121211" TargetMode="External" /><Relationship Id="rId16" Type="http://schemas.openxmlformats.org/officeDocument/2006/relationships/hyperlink" Target="https://podminky.urs.cz/item/CS_URS_2023_01/911121311" TargetMode="External" /><Relationship Id="rId17" Type="http://schemas.openxmlformats.org/officeDocument/2006/relationships/hyperlink" Target="https://podminky.urs.cz/item/CS_URS_2023_01/938131111" TargetMode="External" /><Relationship Id="rId18" Type="http://schemas.openxmlformats.org/officeDocument/2006/relationships/hyperlink" Target="https://podminky.urs.cz/item/CS_URS_2023_01/941111121" TargetMode="External" /><Relationship Id="rId19" Type="http://schemas.openxmlformats.org/officeDocument/2006/relationships/hyperlink" Target="https://podminky.urs.cz/item/CS_URS_2023_01/941111212" TargetMode="External" /><Relationship Id="rId20" Type="http://schemas.openxmlformats.org/officeDocument/2006/relationships/hyperlink" Target="https://podminky.urs.cz/item/CS_URS_2023_01/941111821" TargetMode="External" /><Relationship Id="rId21" Type="http://schemas.openxmlformats.org/officeDocument/2006/relationships/hyperlink" Target="https://podminky.urs.cz/item/CS_URS_2023_01/952904152" TargetMode="External" /><Relationship Id="rId22" Type="http://schemas.openxmlformats.org/officeDocument/2006/relationships/hyperlink" Target="https://podminky.urs.cz/item/CS_URS_2023_01/953965132" TargetMode="External" /><Relationship Id="rId23" Type="http://schemas.openxmlformats.org/officeDocument/2006/relationships/hyperlink" Target="https://podminky.urs.cz/item/CS_URS_2023_01/962021112" TargetMode="External" /><Relationship Id="rId24" Type="http://schemas.openxmlformats.org/officeDocument/2006/relationships/hyperlink" Target="https://podminky.urs.cz/item/CS_URS_2023_01/985142212" TargetMode="External" /><Relationship Id="rId25" Type="http://schemas.openxmlformats.org/officeDocument/2006/relationships/hyperlink" Target="https://podminky.urs.cz/item/CS_URS_2023_01/985223212" TargetMode="External" /><Relationship Id="rId26" Type="http://schemas.openxmlformats.org/officeDocument/2006/relationships/hyperlink" Target="https://podminky.urs.cz/item/CS_URS_2023_01/985231112" TargetMode="External" /><Relationship Id="rId27" Type="http://schemas.openxmlformats.org/officeDocument/2006/relationships/hyperlink" Target="https://podminky.urs.cz/item/CS_URS_2023_01/985232112" TargetMode="External" /><Relationship Id="rId28" Type="http://schemas.openxmlformats.org/officeDocument/2006/relationships/hyperlink" Target="https://podminky.urs.cz/item/CS_URS_2023_01/985233121" TargetMode="External" /><Relationship Id="rId29" Type="http://schemas.openxmlformats.org/officeDocument/2006/relationships/hyperlink" Target="https://podminky.urs.cz/item/CS_URS_2023_01/985331115" TargetMode="External" /><Relationship Id="rId30" Type="http://schemas.openxmlformats.org/officeDocument/2006/relationships/hyperlink" Target="https://podminky.urs.cz/item/CS_URS_2023_01/997013873" TargetMode="External" /><Relationship Id="rId31" Type="http://schemas.openxmlformats.org/officeDocument/2006/relationships/hyperlink" Target="https://podminky.urs.cz/item/CS_URS_2023_01/997211111" TargetMode="External" /><Relationship Id="rId32" Type="http://schemas.openxmlformats.org/officeDocument/2006/relationships/hyperlink" Target="https://podminky.urs.cz/item/CS_URS_2023_01/997211119" TargetMode="External" /><Relationship Id="rId33" Type="http://schemas.openxmlformats.org/officeDocument/2006/relationships/hyperlink" Target="https://podminky.urs.cz/item/CS_URS_2023_01/997211511" TargetMode="External" /><Relationship Id="rId34" Type="http://schemas.openxmlformats.org/officeDocument/2006/relationships/hyperlink" Target="https://podminky.urs.cz/item/CS_URS_2023_01/997211519" TargetMode="External" /><Relationship Id="rId35" Type="http://schemas.openxmlformats.org/officeDocument/2006/relationships/hyperlink" Target="https://podminky.urs.cz/item/CS_URS_2023_01/997211611" TargetMode="External" /><Relationship Id="rId36" Type="http://schemas.openxmlformats.org/officeDocument/2006/relationships/hyperlink" Target="https://podminky.urs.cz/item/CS_URS_2023_01/998212111" TargetMode="External" /><Relationship Id="rId37" Type="http://schemas.openxmlformats.org/officeDocument/2006/relationships/hyperlink" Target="https://podminky.urs.cz/item/CS_URS_2023_01/998212192" TargetMode="External" /><Relationship Id="rId38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002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60001000" TargetMode="External" /><Relationship Id="rId4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201" TargetMode="External" /><Relationship Id="rId2" Type="http://schemas.openxmlformats.org/officeDocument/2006/relationships/hyperlink" Target="https://podminky.urs.cz/item/CS_URS_2023_01/112101102" TargetMode="External" /><Relationship Id="rId3" Type="http://schemas.openxmlformats.org/officeDocument/2006/relationships/hyperlink" Target="https://podminky.urs.cz/item/CS_URS_2023_01/112155311" TargetMode="External" /><Relationship Id="rId4" Type="http://schemas.openxmlformats.org/officeDocument/2006/relationships/hyperlink" Target="https://podminky.urs.cz/item/CS_URS_2023_01/112251102" TargetMode="External" /><Relationship Id="rId5" Type="http://schemas.openxmlformats.org/officeDocument/2006/relationships/hyperlink" Target="https://podminky.urs.cz/item/CS_URS_2023_01/151103101" TargetMode="External" /><Relationship Id="rId6" Type="http://schemas.openxmlformats.org/officeDocument/2006/relationships/hyperlink" Target="https://podminky.urs.cz/item/CS_URS_2023_01/151103111" TargetMode="External" /><Relationship Id="rId7" Type="http://schemas.openxmlformats.org/officeDocument/2006/relationships/hyperlink" Target="https://podminky.urs.cz/item/CS_URS_2023_01/181411122" TargetMode="External" /><Relationship Id="rId8" Type="http://schemas.openxmlformats.org/officeDocument/2006/relationships/hyperlink" Target="https://podminky.urs.cz/item/CS_URS_2023_01/317321118" TargetMode="External" /><Relationship Id="rId9" Type="http://schemas.openxmlformats.org/officeDocument/2006/relationships/hyperlink" Target="https://podminky.urs.cz/item/CS_URS_2023_01/317321191" TargetMode="External" /><Relationship Id="rId10" Type="http://schemas.openxmlformats.org/officeDocument/2006/relationships/hyperlink" Target="https://podminky.urs.cz/item/CS_URS_2023_01/317353121" TargetMode="External" /><Relationship Id="rId11" Type="http://schemas.openxmlformats.org/officeDocument/2006/relationships/hyperlink" Target="https://podminky.urs.cz/item/CS_URS_2023_01/317353221" TargetMode="External" /><Relationship Id="rId12" Type="http://schemas.openxmlformats.org/officeDocument/2006/relationships/hyperlink" Target="https://podminky.urs.cz/item/CS_URS_2023_01/317361116" TargetMode="External" /><Relationship Id="rId13" Type="http://schemas.openxmlformats.org/officeDocument/2006/relationships/hyperlink" Target="https://podminky.urs.cz/item/CS_URS_2023_01/334213111" TargetMode="External" /><Relationship Id="rId14" Type="http://schemas.openxmlformats.org/officeDocument/2006/relationships/hyperlink" Target="https://podminky.urs.cz/item/CS_URS_2023_01/273361411" TargetMode="External" /><Relationship Id="rId15" Type="http://schemas.openxmlformats.org/officeDocument/2006/relationships/hyperlink" Target="https://podminky.urs.cz/item/CS_URS_2023_01/465513157" TargetMode="External" /><Relationship Id="rId16" Type="http://schemas.openxmlformats.org/officeDocument/2006/relationships/hyperlink" Target="https://podminky.urs.cz/item/CS_URS_2023_01/628613233" TargetMode="External" /><Relationship Id="rId17" Type="http://schemas.openxmlformats.org/officeDocument/2006/relationships/hyperlink" Target="https://podminky.urs.cz/item/CS_URS_2023_01/911121211" TargetMode="External" /><Relationship Id="rId18" Type="http://schemas.openxmlformats.org/officeDocument/2006/relationships/hyperlink" Target="https://podminky.urs.cz/item/CS_URS_2023_01/911121311" TargetMode="External" /><Relationship Id="rId19" Type="http://schemas.openxmlformats.org/officeDocument/2006/relationships/hyperlink" Target="https://podminky.urs.cz/item/CS_URS_2023_01/938131111" TargetMode="External" /><Relationship Id="rId20" Type="http://schemas.openxmlformats.org/officeDocument/2006/relationships/hyperlink" Target="https://podminky.urs.cz/item/CS_URS_2023_01/952904151" TargetMode="External" /><Relationship Id="rId21" Type="http://schemas.openxmlformats.org/officeDocument/2006/relationships/hyperlink" Target="https://podminky.urs.cz/item/CS_URS_2023_01/953965132" TargetMode="External" /><Relationship Id="rId22" Type="http://schemas.openxmlformats.org/officeDocument/2006/relationships/hyperlink" Target="https://podminky.urs.cz/item/CS_URS_2023_01/962021112" TargetMode="External" /><Relationship Id="rId23" Type="http://schemas.openxmlformats.org/officeDocument/2006/relationships/hyperlink" Target="https://podminky.urs.cz/item/CS_URS_2023_01/985142212" TargetMode="External" /><Relationship Id="rId24" Type="http://schemas.openxmlformats.org/officeDocument/2006/relationships/hyperlink" Target="https://podminky.urs.cz/item/CS_URS_2023_01/985223212" TargetMode="External" /><Relationship Id="rId25" Type="http://schemas.openxmlformats.org/officeDocument/2006/relationships/hyperlink" Target="https://podminky.urs.cz/item/CS_URS_2023_01/985231112" TargetMode="External" /><Relationship Id="rId26" Type="http://schemas.openxmlformats.org/officeDocument/2006/relationships/hyperlink" Target="https://podminky.urs.cz/item/CS_URS_2023_01/985232112" TargetMode="External" /><Relationship Id="rId27" Type="http://schemas.openxmlformats.org/officeDocument/2006/relationships/hyperlink" Target="https://podminky.urs.cz/item/CS_URS_2023_01/985233121" TargetMode="External" /><Relationship Id="rId28" Type="http://schemas.openxmlformats.org/officeDocument/2006/relationships/hyperlink" Target="https://podminky.urs.cz/item/CS_URS_2023_01/985331115" TargetMode="External" /><Relationship Id="rId29" Type="http://schemas.openxmlformats.org/officeDocument/2006/relationships/hyperlink" Target="https://podminky.urs.cz/item/CS_URS_2023_01/997013873" TargetMode="External" /><Relationship Id="rId30" Type="http://schemas.openxmlformats.org/officeDocument/2006/relationships/hyperlink" Target="https://podminky.urs.cz/item/CS_URS_2023_01/997211511" TargetMode="External" /><Relationship Id="rId31" Type="http://schemas.openxmlformats.org/officeDocument/2006/relationships/hyperlink" Target="https://podminky.urs.cz/item/CS_URS_2023_01/997211519" TargetMode="External" /><Relationship Id="rId32" Type="http://schemas.openxmlformats.org/officeDocument/2006/relationships/hyperlink" Target="https://podminky.urs.cz/item/CS_URS_2023_01/997211611" TargetMode="External" /><Relationship Id="rId33" Type="http://schemas.openxmlformats.org/officeDocument/2006/relationships/hyperlink" Target="https://podminky.urs.cz/item/CS_URS_2023_01/998212111" TargetMode="External" /><Relationship Id="rId34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002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202" TargetMode="External" /><Relationship Id="rId2" Type="http://schemas.openxmlformats.org/officeDocument/2006/relationships/hyperlink" Target="https://podminky.urs.cz/item/CS_URS_2023_01/112101102" TargetMode="External" /><Relationship Id="rId3" Type="http://schemas.openxmlformats.org/officeDocument/2006/relationships/hyperlink" Target="https://podminky.urs.cz/item/CS_URS_2023_01/112155311" TargetMode="External" /><Relationship Id="rId4" Type="http://schemas.openxmlformats.org/officeDocument/2006/relationships/hyperlink" Target="https://podminky.urs.cz/item/CS_URS_2023_01/112251102" TargetMode="External" /><Relationship Id="rId5" Type="http://schemas.openxmlformats.org/officeDocument/2006/relationships/hyperlink" Target="https://podminky.urs.cz/item/CS_URS_2023_01/122212511" TargetMode="External" /><Relationship Id="rId6" Type="http://schemas.openxmlformats.org/officeDocument/2006/relationships/hyperlink" Target="https://podminky.urs.cz/item/CS_URS_2023_01/162632511" TargetMode="External" /><Relationship Id="rId7" Type="http://schemas.openxmlformats.org/officeDocument/2006/relationships/hyperlink" Target="https://podminky.urs.cz/item/CS_URS_2023_01/181311103" TargetMode="External" /><Relationship Id="rId8" Type="http://schemas.openxmlformats.org/officeDocument/2006/relationships/hyperlink" Target="https://podminky.urs.cz/item/CS_URS_2023_01/181411122" TargetMode="External" /><Relationship Id="rId9" Type="http://schemas.openxmlformats.org/officeDocument/2006/relationships/hyperlink" Target="https://podminky.urs.cz/item/CS_URS_2023_01/274311126" TargetMode="External" /><Relationship Id="rId10" Type="http://schemas.openxmlformats.org/officeDocument/2006/relationships/hyperlink" Target="https://podminky.urs.cz/item/CS_URS_2023_01/274311191" TargetMode="External" /><Relationship Id="rId11" Type="http://schemas.openxmlformats.org/officeDocument/2006/relationships/hyperlink" Target="https://podminky.urs.cz/item/CS_URS_2023_01/274354111" TargetMode="External" /><Relationship Id="rId12" Type="http://schemas.openxmlformats.org/officeDocument/2006/relationships/hyperlink" Target="https://podminky.urs.cz/item/CS_URS_2023_01/274354211" TargetMode="External" /><Relationship Id="rId13" Type="http://schemas.openxmlformats.org/officeDocument/2006/relationships/hyperlink" Target="https://podminky.urs.cz/item/CS_URS_2023_01/317221111" TargetMode="External" /><Relationship Id="rId14" Type="http://schemas.openxmlformats.org/officeDocument/2006/relationships/hyperlink" Target="https://podminky.urs.cz/item/CS_URS_2023_01/273361411" TargetMode="External" /><Relationship Id="rId15" Type="http://schemas.openxmlformats.org/officeDocument/2006/relationships/hyperlink" Target="https://podminky.urs.cz/item/CS_URS_2023_01/465513157" TargetMode="External" /><Relationship Id="rId16" Type="http://schemas.openxmlformats.org/officeDocument/2006/relationships/hyperlink" Target="https://podminky.urs.cz/item/CS_URS_2023_01/938131111" TargetMode="External" /><Relationship Id="rId17" Type="http://schemas.openxmlformats.org/officeDocument/2006/relationships/hyperlink" Target="https://podminky.urs.cz/item/CS_URS_2023_01/941111121" TargetMode="External" /><Relationship Id="rId18" Type="http://schemas.openxmlformats.org/officeDocument/2006/relationships/hyperlink" Target="https://podminky.urs.cz/item/CS_URS_2023_01/941111212" TargetMode="External" /><Relationship Id="rId19" Type="http://schemas.openxmlformats.org/officeDocument/2006/relationships/hyperlink" Target="https://podminky.urs.cz/item/CS_URS_2023_01/941111821" TargetMode="External" /><Relationship Id="rId20" Type="http://schemas.openxmlformats.org/officeDocument/2006/relationships/hyperlink" Target="https://podminky.urs.cz/item/CS_URS_2023_01/952904152" TargetMode="External" /><Relationship Id="rId21" Type="http://schemas.openxmlformats.org/officeDocument/2006/relationships/hyperlink" Target="https://podminky.urs.cz/item/CS_URS_2023_01/966023211" TargetMode="External" /><Relationship Id="rId22" Type="http://schemas.openxmlformats.org/officeDocument/2006/relationships/hyperlink" Target="https://podminky.urs.cz/item/CS_URS_2023_01/985131211" TargetMode="External" /><Relationship Id="rId23" Type="http://schemas.openxmlformats.org/officeDocument/2006/relationships/hyperlink" Target="https://podminky.urs.cz/item/CS_URS_2023_01/985142211" TargetMode="External" /><Relationship Id="rId24" Type="http://schemas.openxmlformats.org/officeDocument/2006/relationships/hyperlink" Target="https://podminky.urs.cz/item/CS_URS_2023_01/985223212" TargetMode="External" /><Relationship Id="rId25" Type="http://schemas.openxmlformats.org/officeDocument/2006/relationships/hyperlink" Target="https://podminky.urs.cz/item/CS_URS_2023_01/985231111" TargetMode="External" /><Relationship Id="rId26" Type="http://schemas.openxmlformats.org/officeDocument/2006/relationships/hyperlink" Target="https://podminky.urs.cz/item/CS_URS_2023_01/985231112" TargetMode="External" /><Relationship Id="rId27" Type="http://schemas.openxmlformats.org/officeDocument/2006/relationships/hyperlink" Target="https://podminky.urs.cz/item/CS_URS_2023_01/985231192" TargetMode="External" /><Relationship Id="rId28" Type="http://schemas.openxmlformats.org/officeDocument/2006/relationships/hyperlink" Target="https://podminky.urs.cz/item/CS_URS_2023_01/985232112" TargetMode="External" /><Relationship Id="rId29" Type="http://schemas.openxmlformats.org/officeDocument/2006/relationships/hyperlink" Target="https://podminky.urs.cz/item/CS_URS_2023_01/985233111" TargetMode="External" /><Relationship Id="rId30" Type="http://schemas.openxmlformats.org/officeDocument/2006/relationships/hyperlink" Target="https://podminky.urs.cz/item/CS_URS_2023_01/985233121" TargetMode="External" /><Relationship Id="rId31" Type="http://schemas.openxmlformats.org/officeDocument/2006/relationships/hyperlink" Target="https://podminky.urs.cz/item/CS_URS_2023_01/985233912" TargetMode="External" /><Relationship Id="rId32" Type="http://schemas.openxmlformats.org/officeDocument/2006/relationships/hyperlink" Target="https://podminky.urs.cz/item/CS_URS_2023_01/997013873" TargetMode="External" /><Relationship Id="rId33" Type="http://schemas.openxmlformats.org/officeDocument/2006/relationships/hyperlink" Target="https://podminky.urs.cz/item/CS_URS_2023_01/997211111" TargetMode="External" /><Relationship Id="rId34" Type="http://schemas.openxmlformats.org/officeDocument/2006/relationships/hyperlink" Target="https://podminky.urs.cz/item/CS_URS_2023_01/997211119" TargetMode="External" /><Relationship Id="rId35" Type="http://schemas.openxmlformats.org/officeDocument/2006/relationships/hyperlink" Target="https://podminky.urs.cz/item/CS_URS_2023_01/997211511" TargetMode="External" /><Relationship Id="rId36" Type="http://schemas.openxmlformats.org/officeDocument/2006/relationships/hyperlink" Target="https://podminky.urs.cz/item/CS_URS_2023_01/997211519" TargetMode="External" /><Relationship Id="rId37" Type="http://schemas.openxmlformats.org/officeDocument/2006/relationships/hyperlink" Target="https://podminky.urs.cz/item/CS_URS_2023_01/997211611" TargetMode="External" /><Relationship Id="rId38" Type="http://schemas.openxmlformats.org/officeDocument/2006/relationships/hyperlink" Target="https://podminky.urs.cz/item/CS_URS_2023_01/998212111" TargetMode="External" /><Relationship Id="rId39" Type="http://schemas.openxmlformats.org/officeDocument/2006/relationships/hyperlink" Target="https://podminky.urs.cz/item/CS_URS_2023_01/998212195" TargetMode="External" /><Relationship Id="rId4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002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60001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03201" TargetMode="External" /><Relationship Id="rId2" Type="http://schemas.openxmlformats.org/officeDocument/2006/relationships/hyperlink" Target="https://podminky.urs.cz/item/CS_URS_2023_01/112101102" TargetMode="External" /><Relationship Id="rId3" Type="http://schemas.openxmlformats.org/officeDocument/2006/relationships/hyperlink" Target="https://podminky.urs.cz/item/CS_URS_2023_01/112155311" TargetMode="External" /><Relationship Id="rId4" Type="http://schemas.openxmlformats.org/officeDocument/2006/relationships/hyperlink" Target="https://podminky.urs.cz/item/CS_URS_2023_01/162632511" TargetMode="External" /><Relationship Id="rId5" Type="http://schemas.openxmlformats.org/officeDocument/2006/relationships/hyperlink" Target="https://podminky.urs.cz/item/CS_URS_2023_01/181311103" TargetMode="External" /><Relationship Id="rId6" Type="http://schemas.openxmlformats.org/officeDocument/2006/relationships/hyperlink" Target="https://podminky.urs.cz/item/CS_URS_2023_01/181411122" TargetMode="External" /><Relationship Id="rId7" Type="http://schemas.openxmlformats.org/officeDocument/2006/relationships/hyperlink" Target="https://podminky.urs.cz/item/CS_URS_2023_01/317221111" TargetMode="External" /><Relationship Id="rId8" Type="http://schemas.openxmlformats.org/officeDocument/2006/relationships/hyperlink" Target="https://podminky.urs.cz/item/CS_URS_2023_01/317321118" TargetMode="External" /><Relationship Id="rId9" Type="http://schemas.openxmlformats.org/officeDocument/2006/relationships/hyperlink" Target="https://podminky.urs.cz/item/CS_URS_2023_01/317321191" TargetMode="External" /><Relationship Id="rId10" Type="http://schemas.openxmlformats.org/officeDocument/2006/relationships/hyperlink" Target="https://podminky.urs.cz/item/CS_URS_2023_01/317353121" TargetMode="External" /><Relationship Id="rId11" Type="http://schemas.openxmlformats.org/officeDocument/2006/relationships/hyperlink" Target="https://podminky.urs.cz/item/CS_URS_2023_01/317353221" TargetMode="External" /><Relationship Id="rId12" Type="http://schemas.openxmlformats.org/officeDocument/2006/relationships/hyperlink" Target="https://podminky.urs.cz/item/CS_URS_2023_01/317361116" TargetMode="External" /><Relationship Id="rId13" Type="http://schemas.openxmlformats.org/officeDocument/2006/relationships/hyperlink" Target="https://podminky.urs.cz/item/CS_URS_2023_01/334213111" TargetMode="External" /><Relationship Id="rId14" Type="http://schemas.openxmlformats.org/officeDocument/2006/relationships/hyperlink" Target="https://podminky.urs.cz/item/CS_URS_2023_01/273361411" TargetMode="External" /><Relationship Id="rId15" Type="http://schemas.openxmlformats.org/officeDocument/2006/relationships/hyperlink" Target="https://podminky.urs.cz/item/CS_URS_2023_01/465513157" TargetMode="External" /><Relationship Id="rId16" Type="http://schemas.openxmlformats.org/officeDocument/2006/relationships/hyperlink" Target="https://podminky.urs.cz/item/CS_URS_2023_01/938131111" TargetMode="External" /><Relationship Id="rId17" Type="http://schemas.openxmlformats.org/officeDocument/2006/relationships/hyperlink" Target="https://podminky.urs.cz/item/CS_URS_2023_01/941111121" TargetMode="External" /><Relationship Id="rId18" Type="http://schemas.openxmlformats.org/officeDocument/2006/relationships/hyperlink" Target="https://podminky.urs.cz/item/CS_URS_2023_01/941111212" TargetMode="External" /><Relationship Id="rId19" Type="http://schemas.openxmlformats.org/officeDocument/2006/relationships/hyperlink" Target="https://podminky.urs.cz/item/CS_URS_2023_01/941111821" TargetMode="External" /><Relationship Id="rId20" Type="http://schemas.openxmlformats.org/officeDocument/2006/relationships/hyperlink" Target="https://podminky.urs.cz/item/CS_URS_2023_01/952904152" TargetMode="External" /><Relationship Id="rId21" Type="http://schemas.openxmlformats.org/officeDocument/2006/relationships/hyperlink" Target="https://podminky.urs.cz/item/CS_URS_2023_01/966023211" TargetMode="External" /><Relationship Id="rId22" Type="http://schemas.openxmlformats.org/officeDocument/2006/relationships/hyperlink" Target="https://podminky.urs.cz/item/CS_URS_2023_01/985131111" TargetMode="External" /><Relationship Id="rId23" Type="http://schemas.openxmlformats.org/officeDocument/2006/relationships/hyperlink" Target="https://podminky.urs.cz/item/CS_URS_2023_01/985142113" TargetMode="External" /><Relationship Id="rId24" Type="http://schemas.openxmlformats.org/officeDocument/2006/relationships/hyperlink" Target="https://podminky.urs.cz/item/CS_URS_2023_01/985223212" TargetMode="External" /><Relationship Id="rId25" Type="http://schemas.openxmlformats.org/officeDocument/2006/relationships/hyperlink" Target="https://podminky.urs.cz/item/CS_URS_2023_01/985231111" TargetMode="External" /><Relationship Id="rId26" Type="http://schemas.openxmlformats.org/officeDocument/2006/relationships/hyperlink" Target="https://podminky.urs.cz/item/CS_URS_2023_01/985231112" TargetMode="External" /><Relationship Id="rId27" Type="http://schemas.openxmlformats.org/officeDocument/2006/relationships/hyperlink" Target="https://podminky.urs.cz/item/CS_URS_2023_01/985231192" TargetMode="External" /><Relationship Id="rId28" Type="http://schemas.openxmlformats.org/officeDocument/2006/relationships/hyperlink" Target="https://podminky.urs.cz/item/CS_URS_2023_01/985232112" TargetMode="External" /><Relationship Id="rId29" Type="http://schemas.openxmlformats.org/officeDocument/2006/relationships/hyperlink" Target="https://podminky.urs.cz/item/CS_URS_2023_01/985233111" TargetMode="External" /><Relationship Id="rId30" Type="http://schemas.openxmlformats.org/officeDocument/2006/relationships/hyperlink" Target="https://podminky.urs.cz/item/CS_URS_2023_01/985233121" TargetMode="External" /><Relationship Id="rId31" Type="http://schemas.openxmlformats.org/officeDocument/2006/relationships/hyperlink" Target="https://podminky.urs.cz/item/CS_URS_2023_01/985233912" TargetMode="External" /><Relationship Id="rId32" Type="http://schemas.openxmlformats.org/officeDocument/2006/relationships/hyperlink" Target="https://podminky.urs.cz/item/CS_URS_2023_01/985331115" TargetMode="External" /><Relationship Id="rId33" Type="http://schemas.openxmlformats.org/officeDocument/2006/relationships/hyperlink" Target="https://podminky.urs.cz/item/CS_URS_2023_01/997013873" TargetMode="External" /><Relationship Id="rId34" Type="http://schemas.openxmlformats.org/officeDocument/2006/relationships/hyperlink" Target="https://podminky.urs.cz/item/CS_URS_2023_01/997211111" TargetMode="External" /><Relationship Id="rId35" Type="http://schemas.openxmlformats.org/officeDocument/2006/relationships/hyperlink" Target="https://podminky.urs.cz/item/CS_URS_2023_01/997211119" TargetMode="External" /><Relationship Id="rId36" Type="http://schemas.openxmlformats.org/officeDocument/2006/relationships/hyperlink" Target="https://podminky.urs.cz/item/CS_URS_2023_01/997211511" TargetMode="External" /><Relationship Id="rId37" Type="http://schemas.openxmlformats.org/officeDocument/2006/relationships/hyperlink" Target="https://podminky.urs.cz/item/CS_URS_2023_01/997211519" TargetMode="External" /><Relationship Id="rId38" Type="http://schemas.openxmlformats.org/officeDocument/2006/relationships/hyperlink" Target="https://podminky.urs.cz/item/CS_URS_2023_01/997211611" TargetMode="External" /><Relationship Id="rId39" Type="http://schemas.openxmlformats.org/officeDocument/2006/relationships/hyperlink" Target="https://podminky.urs.cz/item/CS_URS_2023_01/998212111" TargetMode="External" /><Relationship Id="rId40" Type="http://schemas.openxmlformats.org/officeDocument/2006/relationships/hyperlink" Target="https://podminky.urs.cz/item/CS_URS_2023_01/998212193" TargetMode="External" /><Relationship Id="rId4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002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60001000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202" TargetMode="External" /><Relationship Id="rId2" Type="http://schemas.openxmlformats.org/officeDocument/2006/relationships/hyperlink" Target="https://podminky.urs.cz/item/CS_URS_2023_01/112155311" TargetMode="External" /><Relationship Id="rId3" Type="http://schemas.openxmlformats.org/officeDocument/2006/relationships/hyperlink" Target="https://podminky.urs.cz/item/CS_URS_2023_01/115001103" TargetMode="External" /><Relationship Id="rId4" Type="http://schemas.openxmlformats.org/officeDocument/2006/relationships/hyperlink" Target="https://podminky.urs.cz/item/CS_URS_2023_01/131212502" TargetMode="External" /><Relationship Id="rId5" Type="http://schemas.openxmlformats.org/officeDocument/2006/relationships/hyperlink" Target="https://podminky.urs.cz/item/CS_URS_2023_01/171103101" TargetMode="External" /><Relationship Id="rId6" Type="http://schemas.openxmlformats.org/officeDocument/2006/relationships/hyperlink" Target="https://podminky.urs.cz/item/CS_URS_2023_01/181411122" TargetMode="External" /><Relationship Id="rId7" Type="http://schemas.openxmlformats.org/officeDocument/2006/relationships/hyperlink" Target="https://podminky.urs.cz/item/CS_URS_2023_01/273361412" TargetMode="External" /><Relationship Id="rId8" Type="http://schemas.openxmlformats.org/officeDocument/2006/relationships/hyperlink" Target="https://podminky.urs.cz/item/CS_URS_2023_01/275313711" TargetMode="External" /><Relationship Id="rId9" Type="http://schemas.openxmlformats.org/officeDocument/2006/relationships/hyperlink" Target="https://podminky.urs.cz/item/CS_URS_2023_01/275354111" TargetMode="External" /><Relationship Id="rId10" Type="http://schemas.openxmlformats.org/officeDocument/2006/relationships/hyperlink" Target="https://podminky.urs.cz/item/CS_URS_2023_01/275354211" TargetMode="External" /><Relationship Id="rId11" Type="http://schemas.openxmlformats.org/officeDocument/2006/relationships/hyperlink" Target="https://podminky.urs.cz/item/CS_URS_2023_01/275361116" TargetMode="External" /><Relationship Id="rId12" Type="http://schemas.openxmlformats.org/officeDocument/2006/relationships/hyperlink" Target="https://podminky.urs.cz/item/CS_URS_2023_01/281601111" TargetMode="External" /><Relationship Id="rId13" Type="http://schemas.openxmlformats.org/officeDocument/2006/relationships/hyperlink" Target="https://podminky.urs.cz/item/CS_URS_2023_01/317221111" TargetMode="External" /><Relationship Id="rId14" Type="http://schemas.openxmlformats.org/officeDocument/2006/relationships/hyperlink" Target="https://podminky.urs.cz/item/CS_URS_2023_01/317321118" TargetMode="External" /><Relationship Id="rId15" Type="http://schemas.openxmlformats.org/officeDocument/2006/relationships/hyperlink" Target="https://podminky.urs.cz/item/CS_URS_2023_01/317353121" TargetMode="External" /><Relationship Id="rId16" Type="http://schemas.openxmlformats.org/officeDocument/2006/relationships/hyperlink" Target="https://podminky.urs.cz/item/CS_URS_2023_01/317353221" TargetMode="External" /><Relationship Id="rId17" Type="http://schemas.openxmlformats.org/officeDocument/2006/relationships/hyperlink" Target="https://podminky.urs.cz/item/CS_URS_2023_01/317361116" TargetMode="External" /><Relationship Id="rId18" Type="http://schemas.openxmlformats.org/officeDocument/2006/relationships/hyperlink" Target="https://podminky.urs.cz/item/CS_URS_2023_01/317361411" TargetMode="External" /><Relationship Id="rId19" Type="http://schemas.openxmlformats.org/officeDocument/2006/relationships/hyperlink" Target="https://podminky.urs.cz/item/CS_URS_2023_01/451475111" TargetMode="External" /><Relationship Id="rId20" Type="http://schemas.openxmlformats.org/officeDocument/2006/relationships/hyperlink" Target="https://podminky.urs.cz/item/CS_URS_2023_01/451475112" TargetMode="External" /><Relationship Id="rId21" Type="http://schemas.openxmlformats.org/officeDocument/2006/relationships/hyperlink" Target="https://podminky.urs.cz/item/CS_URS_2023_01/465513156" TargetMode="External" /><Relationship Id="rId22" Type="http://schemas.openxmlformats.org/officeDocument/2006/relationships/hyperlink" Target="https://podminky.urs.cz/item/CS_URS_2023_01/628613111" TargetMode="External" /><Relationship Id="rId23" Type="http://schemas.openxmlformats.org/officeDocument/2006/relationships/hyperlink" Target="https://podminky.urs.cz/item/CS_URS_2023_01/628613233" TargetMode="External" /><Relationship Id="rId24" Type="http://schemas.openxmlformats.org/officeDocument/2006/relationships/hyperlink" Target="https://podminky.urs.cz/item/CS_URS_2023_01/911121211" TargetMode="External" /><Relationship Id="rId25" Type="http://schemas.openxmlformats.org/officeDocument/2006/relationships/hyperlink" Target="https://podminky.urs.cz/item/CS_URS_2023_01/911121311" TargetMode="External" /><Relationship Id="rId26" Type="http://schemas.openxmlformats.org/officeDocument/2006/relationships/hyperlink" Target="https://podminky.urs.cz/item/CS_URS_2023_01/938111111" TargetMode="External" /><Relationship Id="rId27" Type="http://schemas.openxmlformats.org/officeDocument/2006/relationships/hyperlink" Target="https://podminky.urs.cz/item/CS_URS_2023_01/938121111" TargetMode="External" /><Relationship Id="rId28" Type="http://schemas.openxmlformats.org/officeDocument/2006/relationships/hyperlink" Target="https://podminky.urs.cz/item/CS_URS_2023_01/938131111" TargetMode="External" /><Relationship Id="rId29" Type="http://schemas.openxmlformats.org/officeDocument/2006/relationships/hyperlink" Target="https://podminky.urs.cz/item/CS_URS_2023_01/941111121" TargetMode="External" /><Relationship Id="rId30" Type="http://schemas.openxmlformats.org/officeDocument/2006/relationships/hyperlink" Target="https://podminky.urs.cz/item/CS_URS_2023_01/941111221" TargetMode="External" /><Relationship Id="rId31" Type="http://schemas.openxmlformats.org/officeDocument/2006/relationships/hyperlink" Target="https://podminky.urs.cz/item/CS_URS_2023_01/941111821" TargetMode="External" /><Relationship Id="rId32" Type="http://schemas.openxmlformats.org/officeDocument/2006/relationships/hyperlink" Target="https://podminky.urs.cz/item/CS_URS_2023_01/943211111" TargetMode="External" /><Relationship Id="rId33" Type="http://schemas.openxmlformats.org/officeDocument/2006/relationships/hyperlink" Target="https://podminky.urs.cz/item/CS_URS_2023_01/943211211" TargetMode="External" /><Relationship Id="rId34" Type="http://schemas.openxmlformats.org/officeDocument/2006/relationships/hyperlink" Target="https://podminky.urs.cz/item/CS_URS_2023_01/943211811" TargetMode="External" /><Relationship Id="rId35" Type="http://schemas.openxmlformats.org/officeDocument/2006/relationships/hyperlink" Target="https://podminky.urs.cz/item/CS_URS_2023_01/952904131" TargetMode="External" /><Relationship Id="rId36" Type="http://schemas.openxmlformats.org/officeDocument/2006/relationships/hyperlink" Target="https://podminky.urs.cz/item/CS_URS_2023_01/952904141" TargetMode="External" /><Relationship Id="rId37" Type="http://schemas.openxmlformats.org/officeDocument/2006/relationships/hyperlink" Target="https://podminky.urs.cz/item/CS_URS_2023_01/952904152" TargetMode="External" /><Relationship Id="rId38" Type="http://schemas.openxmlformats.org/officeDocument/2006/relationships/hyperlink" Target="https://podminky.urs.cz/item/CS_URS_2023_01/953965132" TargetMode="External" /><Relationship Id="rId39" Type="http://schemas.openxmlformats.org/officeDocument/2006/relationships/hyperlink" Target="https://podminky.urs.cz/item/CS_URS_2023_01/962051111" TargetMode="External" /><Relationship Id="rId40" Type="http://schemas.openxmlformats.org/officeDocument/2006/relationships/hyperlink" Target="https://podminky.urs.cz/item/CS_URS_2023_01/966023211" TargetMode="External" /><Relationship Id="rId41" Type="http://schemas.openxmlformats.org/officeDocument/2006/relationships/hyperlink" Target="https://podminky.urs.cz/item/CS_URS_2023_01/977151114" TargetMode="External" /><Relationship Id="rId42" Type="http://schemas.openxmlformats.org/officeDocument/2006/relationships/hyperlink" Target="https://podminky.urs.cz/item/CS_URS_2023_01/985112112" TargetMode="External" /><Relationship Id="rId43" Type="http://schemas.openxmlformats.org/officeDocument/2006/relationships/hyperlink" Target="https://podminky.urs.cz/item/CS_URS_2023_01/985131111" TargetMode="External" /><Relationship Id="rId44" Type="http://schemas.openxmlformats.org/officeDocument/2006/relationships/hyperlink" Target="https://podminky.urs.cz/item/CS_URS_2023_01/985132111" TargetMode="External" /><Relationship Id="rId45" Type="http://schemas.openxmlformats.org/officeDocument/2006/relationships/hyperlink" Target="https://podminky.urs.cz/item/CS_URS_2023_01/985142212" TargetMode="External" /><Relationship Id="rId46" Type="http://schemas.openxmlformats.org/officeDocument/2006/relationships/hyperlink" Target="https://podminky.urs.cz/item/CS_URS_2023_01/985142213" TargetMode="External" /><Relationship Id="rId47" Type="http://schemas.openxmlformats.org/officeDocument/2006/relationships/hyperlink" Target="https://podminky.urs.cz/item/CS_URS_2023_01/985223212" TargetMode="External" /><Relationship Id="rId48" Type="http://schemas.openxmlformats.org/officeDocument/2006/relationships/hyperlink" Target="https://podminky.urs.cz/item/CS_URS_2023_01/985231111" TargetMode="External" /><Relationship Id="rId49" Type="http://schemas.openxmlformats.org/officeDocument/2006/relationships/hyperlink" Target="https://podminky.urs.cz/item/CS_URS_2023_01/985231112" TargetMode="External" /><Relationship Id="rId50" Type="http://schemas.openxmlformats.org/officeDocument/2006/relationships/hyperlink" Target="https://podminky.urs.cz/item/CS_URS_2023_01/985232112" TargetMode="External" /><Relationship Id="rId51" Type="http://schemas.openxmlformats.org/officeDocument/2006/relationships/hyperlink" Target="https://podminky.urs.cz/item/CS_URS_2023_01/985232113" TargetMode="External" /><Relationship Id="rId52" Type="http://schemas.openxmlformats.org/officeDocument/2006/relationships/hyperlink" Target="https://podminky.urs.cz/item/CS_URS_2023_01/985233111" TargetMode="External" /><Relationship Id="rId53" Type="http://schemas.openxmlformats.org/officeDocument/2006/relationships/hyperlink" Target="https://podminky.urs.cz/item/CS_URS_2023_01/985233121" TargetMode="External" /><Relationship Id="rId54" Type="http://schemas.openxmlformats.org/officeDocument/2006/relationships/hyperlink" Target="https://podminky.urs.cz/item/CS_URS_2023_01/985233131" TargetMode="External" /><Relationship Id="rId55" Type="http://schemas.openxmlformats.org/officeDocument/2006/relationships/hyperlink" Target="https://podminky.urs.cz/item/CS_URS_2023_01/985311113" TargetMode="External" /><Relationship Id="rId56" Type="http://schemas.openxmlformats.org/officeDocument/2006/relationships/hyperlink" Target="https://podminky.urs.cz/item/CS_URS_2023_01/985323111" TargetMode="External" /><Relationship Id="rId57" Type="http://schemas.openxmlformats.org/officeDocument/2006/relationships/hyperlink" Target="https://podminky.urs.cz/item/CS_URS_2023_01/985331115" TargetMode="External" /><Relationship Id="rId58" Type="http://schemas.openxmlformats.org/officeDocument/2006/relationships/hyperlink" Target="https://podminky.urs.cz/item/CS_URS_2023_01/985422123" TargetMode="External" /><Relationship Id="rId59" Type="http://schemas.openxmlformats.org/officeDocument/2006/relationships/hyperlink" Target="https://podminky.urs.cz/item/CS_URS_2023_01/985441113" TargetMode="External" /><Relationship Id="rId60" Type="http://schemas.openxmlformats.org/officeDocument/2006/relationships/hyperlink" Target="https://podminky.urs.cz/item/CS_URS_2023_01/985622222" TargetMode="External" /><Relationship Id="rId61" Type="http://schemas.openxmlformats.org/officeDocument/2006/relationships/hyperlink" Target="https://podminky.urs.cz/item/CS_URS_2023_01/997013861" TargetMode="External" /><Relationship Id="rId62" Type="http://schemas.openxmlformats.org/officeDocument/2006/relationships/hyperlink" Target="https://podminky.urs.cz/item/CS_URS_2023_01/997013862" TargetMode="External" /><Relationship Id="rId63" Type="http://schemas.openxmlformats.org/officeDocument/2006/relationships/hyperlink" Target="https://podminky.urs.cz/item/CS_URS_2023_01/997013873" TargetMode="External" /><Relationship Id="rId64" Type="http://schemas.openxmlformats.org/officeDocument/2006/relationships/hyperlink" Target="https://podminky.urs.cz/item/CS_URS_2023_01/997211511" TargetMode="External" /><Relationship Id="rId65" Type="http://schemas.openxmlformats.org/officeDocument/2006/relationships/hyperlink" Target="https://podminky.urs.cz/item/CS_URS_2023_01/997211519" TargetMode="External" /><Relationship Id="rId66" Type="http://schemas.openxmlformats.org/officeDocument/2006/relationships/hyperlink" Target="https://podminky.urs.cz/item/CS_URS_2023_01/997211611" TargetMode="External" /><Relationship Id="rId67" Type="http://schemas.openxmlformats.org/officeDocument/2006/relationships/hyperlink" Target="https://podminky.urs.cz/item/CS_URS_2023_01/998212111" TargetMode="External" /><Relationship Id="rId6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002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202" TargetMode="External" /><Relationship Id="rId2" Type="http://schemas.openxmlformats.org/officeDocument/2006/relationships/hyperlink" Target="https://podminky.urs.cz/item/CS_URS_2023_01/112155311" TargetMode="External" /><Relationship Id="rId3" Type="http://schemas.openxmlformats.org/officeDocument/2006/relationships/hyperlink" Target="https://podminky.urs.cz/item/CS_URS_2023_01/119001421" TargetMode="External" /><Relationship Id="rId4" Type="http://schemas.openxmlformats.org/officeDocument/2006/relationships/hyperlink" Target="https://podminky.urs.cz/item/CS_URS_2023_01/121151103" TargetMode="External" /><Relationship Id="rId5" Type="http://schemas.openxmlformats.org/officeDocument/2006/relationships/hyperlink" Target="https://podminky.urs.cz/item/CS_URS_2023_01/122252501" TargetMode="External" /><Relationship Id="rId6" Type="http://schemas.openxmlformats.org/officeDocument/2006/relationships/hyperlink" Target="https://podminky.urs.cz/item/CS_URS_2023_01/122252508" TargetMode="External" /><Relationship Id="rId7" Type="http://schemas.openxmlformats.org/officeDocument/2006/relationships/hyperlink" Target="https://podminky.urs.cz/item/CS_URS_2023_01/131212502" TargetMode="External" /><Relationship Id="rId8" Type="http://schemas.openxmlformats.org/officeDocument/2006/relationships/hyperlink" Target="https://podminky.urs.cz/item/CS_URS_2023_01/151103101" TargetMode="External" /><Relationship Id="rId9" Type="http://schemas.openxmlformats.org/officeDocument/2006/relationships/hyperlink" Target="https://podminky.urs.cz/item/CS_URS_2023_01/151103111" TargetMode="External" /><Relationship Id="rId10" Type="http://schemas.openxmlformats.org/officeDocument/2006/relationships/hyperlink" Target="https://podminky.urs.cz/item/CS_URS_2023_01/162632511" TargetMode="External" /><Relationship Id="rId11" Type="http://schemas.openxmlformats.org/officeDocument/2006/relationships/hyperlink" Target="https://podminky.urs.cz/item/CS_URS_2023_01/174111311" TargetMode="External" /><Relationship Id="rId12" Type="http://schemas.openxmlformats.org/officeDocument/2006/relationships/hyperlink" Target="https://podminky.urs.cz/item/CS_URS_2023_01/181202305" TargetMode="External" /><Relationship Id="rId13" Type="http://schemas.openxmlformats.org/officeDocument/2006/relationships/hyperlink" Target="https://podminky.urs.cz/item/CS_URS_2023_01/181411122" TargetMode="External" /><Relationship Id="rId14" Type="http://schemas.openxmlformats.org/officeDocument/2006/relationships/hyperlink" Target="https://podminky.urs.cz/item/CS_URS_2023_01/182351123" TargetMode="External" /><Relationship Id="rId15" Type="http://schemas.openxmlformats.org/officeDocument/2006/relationships/hyperlink" Target="https://podminky.urs.cz/item/CS_URS_2023_01/271532212" TargetMode="External" /><Relationship Id="rId16" Type="http://schemas.openxmlformats.org/officeDocument/2006/relationships/hyperlink" Target="https://podminky.urs.cz/item/CS_URS_2023_01/274321117" TargetMode="External" /><Relationship Id="rId17" Type="http://schemas.openxmlformats.org/officeDocument/2006/relationships/hyperlink" Target="https://podminky.urs.cz/item/CS_URS_2023_01/274321191" TargetMode="External" /><Relationship Id="rId18" Type="http://schemas.openxmlformats.org/officeDocument/2006/relationships/hyperlink" Target="https://podminky.urs.cz/item/CS_URS_2023_01/274354111" TargetMode="External" /><Relationship Id="rId19" Type="http://schemas.openxmlformats.org/officeDocument/2006/relationships/hyperlink" Target="https://podminky.urs.cz/item/CS_URS_2023_01/274354211" TargetMode="External" /><Relationship Id="rId20" Type="http://schemas.openxmlformats.org/officeDocument/2006/relationships/hyperlink" Target="https://podminky.urs.cz/item/CS_URS_2023_01/275311128" TargetMode="External" /><Relationship Id="rId21" Type="http://schemas.openxmlformats.org/officeDocument/2006/relationships/hyperlink" Target="https://podminky.urs.cz/item/CS_URS_2023_01/275311191" TargetMode="External" /><Relationship Id="rId22" Type="http://schemas.openxmlformats.org/officeDocument/2006/relationships/hyperlink" Target="https://podminky.urs.cz/item/CS_URS_2023_01/275354111" TargetMode="External" /><Relationship Id="rId23" Type="http://schemas.openxmlformats.org/officeDocument/2006/relationships/hyperlink" Target="https://podminky.urs.cz/item/CS_URS_2023_01/275354211" TargetMode="External" /><Relationship Id="rId24" Type="http://schemas.openxmlformats.org/officeDocument/2006/relationships/hyperlink" Target="https://podminky.urs.cz/item/CS_URS_2023_01/334213111" TargetMode="External" /><Relationship Id="rId25" Type="http://schemas.openxmlformats.org/officeDocument/2006/relationships/hyperlink" Target="https://podminky.urs.cz/item/CS_URS_2023_01/369317311" TargetMode="External" /><Relationship Id="rId26" Type="http://schemas.openxmlformats.org/officeDocument/2006/relationships/hyperlink" Target="https://podminky.urs.cz/item/CS_URS_2023_01/273361412" TargetMode="External" /><Relationship Id="rId27" Type="http://schemas.openxmlformats.org/officeDocument/2006/relationships/hyperlink" Target="https://podminky.urs.cz/item/CS_URS_2023_01/429171124" TargetMode="External" /><Relationship Id="rId28" Type="http://schemas.openxmlformats.org/officeDocument/2006/relationships/hyperlink" Target="https://podminky.urs.cz/item/CS_URS_2023_01/451573111" TargetMode="External" /><Relationship Id="rId29" Type="http://schemas.openxmlformats.org/officeDocument/2006/relationships/hyperlink" Target="https://podminky.urs.cz/item/CS_URS_2023_01/451577877" TargetMode="External" /><Relationship Id="rId30" Type="http://schemas.openxmlformats.org/officeDocument/2006/relationships/hyperlink" Target="https://podminky.urs.cz/item/CS_URS_2023_01/465513156" TargetMode="External" /><Relationship Id="rId31" Type="http://schemas.openxmlformats.org/officeDocument/2006/relationships/hyperlink" Target="https://podminky.urs.cz/item/CS_URS_2023_01/628613233" TargetMode="External" /><Relationship Id="rId32" Type="http://schemas.openxmlformats.org/officeDocument/2006/relationships/hyperlink" Target="https://podminky.urs.cz/item/CS_URS_2023_01/628633112" TargetMode="External" /><Relationship Id="rId33" Type="http://schemas.openxmlformats.org/officeDocument/2006/relationships/hyperlink" Target="https://podminky.urs.cz/item/CS_URS_2023_01/317661142" TargetMode="External" /><Relationship Id="rId34" Type="http://schemas.openxmlformats.org/officeDocument/2006/relationships/hyperlink" Target="https://podminky.urs.cz/item/CS_URS_2023_01/911121211" TargetMode="External" /><Relationship Id="rId35" Type="http://schemas.openxmlformats.org/officeDocument/2006/relationships/hyperlink" Target="https://podminky.urs.cz/item/CS_URS_2023_01/911121311" TargetMode="External" /><Relationship Id="rId36" Type="http://schemas.openxmlformats.org/officeDocument/2006/relationships/hyperlink" Target="https://podminky.urs.cz/item/CS_URS_2023_01/931992121" TargetMode="External" /><Relationship Id="rId37" Type="http://schemas.openxmlformats.org/officeDocument/2006/relationships/hyperlink" Target="https://podminky.urs.cz/item/CS_URS_2023_01/936942211" TargetMode="External" /><Relationship Id="rId38" Type="http://schemas.openxmlformats.org/officeDocument/2006/relationships/hyperlink" Target="https://podminky.urs.cz/item/CS_URS_2023_01/953965132" TargetMode="External" /><Relationship Id="rId39" Type="http://schemas.openxmlformats.org/officeDocument/2006/relationships/hyperlink" Target="https://podminky.urs.cz/item/CS_URS_2023_01/962021112" TargetMode="External" /><Relationship Id="rId40" Type="http://schemas.openxmlformats.org/officeDocument/2006/relationships/hyperlink" Target="https://podminky.urs.cz/item/CS_URS_2023_01/963051111" TargetMode="External" /><Relationship Id="rId41" Type="http://schemas.openxmlformats.org/officeDocument/2006/relationships/hyperlink" Target="https://podminky.urs.cz/item/CS_URS_2023_01/966075141" TargetMode="External" /><Relationship Id="rId42" Type="http://schemas.openxmlformats.org/officeDocument/2006/relationships/hyperlink" Target="https://podminky.urs.cz/item/CS_URS_2023_01/997013862" TargetMode="External" /><Relationship Id="rId43" Type="http://schemas.openxmlformats.org/officeDocument/2006/relationships/hyperlink" Target="https://podminky.urs.cz/item/CS_URS_2023_01/997013873" TargetMode="External" /><Relationship Id="rId44" Type="http://schemas.openxmlformats.org/officeDocument/2006/relationships/hyperlink" Target="https://podminky.urs.cz/item/CS_URS_2023_01/997211111" TargetMode="External" /><Relationship Id="rId45" Type="http://schemas.openxmlformats.org/officeDocument/2006/relationships/hyperlink" Target="https://podminky.urs.cz/item/CS_URS_2023_01/997211119" TargetMode="External" /><Relationship Id="rId46" Type="http://schemas.openxmlformats.org/officeDocument/2006/relationships/hyperlink" Target="https://podminky.urs.cz/item/CS_URS_2023_01/997211511" TargetMode="External" /><Relationship Id="rId47" Type="http://schemas.openxmlformats.org/officeDocument/2006/relationships/hyperlink" Target="https://podminky.urs.cz/item/CS_URS_2023_01/997211519" TargetMode="External" /><Relationship Id="rId48" Type="http://schemas.openxmlformats.org/officeDocument/2006/relationships/hyperlink" Target="https://podminky.urs.cz/item/CS_URS_2023_01/997211611" TargetMode="External" /><Relationship Id="rId49" Type="http://schemas.openxmlformats.org/officeDocument/2006/relationships/hyperlink" Target="https://podminky.urs.cz/item/CS_URS_2023_01/998212111" TargetMode="External" /><Relationship Id="rId50" Type="http://schemas.openxmlformats.org/officeDocument/2006/relationships/hyperlink" Target="https://podminky.urs.cz/item/CS_URS_2023_01/998212193" TargetMode="External" /><Relationship Id="rId51" Type="http://schemas.openxmlformats.org/officeDocument/2006/relationships/hyperlink" Target="https://podminky.urs.cz/item/CS_URS_2023_01/711112001" TargetMode="External" /><Relationship Id="rId52" Type="http://schemas.openxmlformats.org/officeDocument/2006/relationships/hyperlink" Target="https://podminky.urs.cz/item/CS_URS_2023_01/711112011" TargetMode="External" /><Relationship Id="rId53" Type="http://schemas.openxmlformats.org/officeDocument/2006/relationships/hyperlink" Target="https://podminky.urs.cz/item/CS_URS_2023_01/998711101" TargetMode="External" /><Relationship Id="rId54" Type="http://schemas.openxmlformats.org/officeDocument/2006/relationships/hyperlink" Target="https://podminky.urs.cz/item/CS_URS_2023_01/998711194" TargetMode="External" /><Relationship Id="rId55" Type="http://schemas.openxmlformats.org/officeDocument/2006/relationships/hyperlink" Target="https://podminky.urs.cz/item/CS_URS_2023_01/998711199" TargetMode="External" /><Relationship Id="rId56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DEF0611a0612Z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mostních objektů v úseku Chomutov - Vejprty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17. 4. 2023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ROUND(AG95+AG98+AG101+AG104+AG109+AG112,2)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ROUND(AS95+AS98+AS101+AS104+AS109+AS112,2)</f>
        <v>0</v>
      </c>
      <c r="AT94" s="114">
        <f>ROUND(SUM(AV94:AW94),2)</f>
        <v>0</v>
      </c>
      <c r="AU94" s="115">
        <f>ROUND(AU95+AU98+AU101+AU104+AU109+AU112,5)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ROUND(AZ95+AZ98+AZ101+AZ104+AZ109+AZ112,2)</f>
        <v>0</v>
      </c>
      <c r="BA94" s="114">
        <f>ROUND(BA95+BA98+BA101+BA104+BA109+BA112,2)</f>
        <v>0</v>
      </c>
      <c r="BB94" s="114">
        <f>ROUND(BB95+BB98+BB101+BB104+BB109+BB112,2)</f>
        <v>0</v>
      </c>
      <c r="BC94" s="114">
        <f>ROUND(BC95+BC98+BC101+BC104+BC109+BC112,2)</f>
        <v>0</v>
      </c>
      <c r="BD94" s="116">
        <f>ROUND(BD95+BD98+BD101+BD104+BD109+BD112,2)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84</v>
      </c>
      <c r="F96" s="134"/>
      <c r="G96" s="134"/>
      <c r="H96" s="134"/>
      <c r="I96" s="134"/>
      <c r="J96" s="133"/>
      <c r="K96" s="134" t="s">
        <v>85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'01 - ZRN - km 16,954'!J32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86</v>
      </c>
      <c r="AR96" s="72"/>
      <c r="AS96" s="137">
        <v>0</v>
      </c>
      <c r="AT96" s="138">
        <f>ROUND(SUM(AV96:AW96),2)</f>
        <v>0</v>
      </c>
      <c r="AU96" s="139">
        <f>'01 - ZRN - km 16,954'!P128</f>
        <v>0</v>
      </c>
      <c r="AV96" s="138">
        <f>'01 - ZRN - km 16,954'!J35</f>
        <v>0</v>
      </c>
      <c r="AW96" s="138">
        <f>'01 - ZRN - km 16,954'!J36</f>
        <v>0</v>
      </c>
      <c r="AX96" s="138">
        <f>'01 - ZRN - km 16,954'!J37</f>
        <v>0</v>
      </c>
      <c r="AY96" s="138">
        <f>'01 - ZRN - km 16,954'!J38</f>
        <v>0</v>
      </c>
      <c r="AZ96" s="138">
        <f>'01 - ZRN - km 16,954'!F35</f>
        <v>0</v>
      </c>
      <c r="BA96" s="138">
        <f>'01 - ZRN - km 16,954'!F36</f>
        <v>0</v>
      </c>
      <c r="BB96" s="138">
        <f>'01 - ZRN - km 16,954'!F37</f>
        <v>0</v>
      </c>
      <c r="BC96" s="138">
        <f>'01 - ZRN - km 16,954'!F38</f>
        <v>0</v>
      </c>
      <c r="BD96" s="140">
        <f>'01 - ZRN - km 16,954'!F39</f>
        <v>0</v>
      </c>
      <c r="BE96" s="4"/>
      <c r="BT96" s="141" t="s">
        <v>82</v>
      </c>
      <c r="BV96" s="141" t="s">
        <v>75</v>
      </c>
      <c r="BW96" s="141" t="s">
        <v>87</v>
      </c>
      <c r="BX96" s="141" t="s">
        <v>81</v>
      </c>
      <c r="CL96" s="141" t="s">
        <v>1</v>
      </c>
    </row>
    <row r="97" s="4" customFormat="1" ht="16.5" customHeight="1">
      <c r="A97" s="132" t="s">
        <v>83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'02 - VRN - km 16,954'!J32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86</v>
      </c>
      <c r="AR97" s="72"/>
      <c r="AS97" s="137">
        <v>0</v>
      </c>
      <c r="AT97" s="138">
        <f>ROUND(SUM(AV97:AW97),2)</f>
        <v>0</v>
      </c>
      <c r="AU97" s="139">
        <f>'02 - VRN - km 16,954'!P124</f>
        <v>0</v>
      </c>
      <c r="AV97" s="138">
        <f>'02 - VRN - km 16,954'!J35</f>
        <v>0</v>
      </c>
      <c r="AW97" s="138">
        <f>'02 - VRN - km 16,954'!J36</f>
        <v>0</v>
      </c>
      <c r="AX97" s="138">
        <f>'02 - VRN - km 16,954'!J37</f>
        <v>0</v>
      </c>
      <c r="AY97" s="138">
        <f>'02 - VRN - km 16,954'!J38</f>
        <v>0</v>
      </c>
      <c r="AZ97" s="138">
        <f>'02 - VRN - km 16,954'!F35</f>
        <v>0</v>
      </c>
      <c r="BA97" s="138">
        <f>'02 - VRN - km 16,954'!F36</f>
        <v>0</v>
      </c>
      <c r="BB97" s="138">
        <f>'02 - VRN - km 16,954'!F37</f>
        <v>0</v>
      </c>
      <c r="BC97" s="138">
        <f>'02 - VRN - km 16,954'!F38</f>
        <v>0</v>
      </c>
      <c r="BD97" s="140">
        <f>'02 - VRN - km 16,954'!F39</f>
        <v>0</v>
      </c>
      <c r="BE97" s="4"/>
      <c r="BT97" s="141" t="s">
        <v>82</v>
      </c>
      <c r="BV97" s="141" t="s">
        <v>75</v>
      </c>
      <c r="BW97" s="141" t="s">
        <v>90</v>
      </c>
      <c r="BX97" s="141" t="s">
        <v>81</v>
      </c>
      <c r="CL97" s="141" t="s">
        <v>1</v>
      </c>
    </row>
    <row r="98" s="7" customFormat="1" ht="16.5" customHeight="1">
      <c r="A98" s="7"/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92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79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72</v>
      </c>
      <c r="BT98" s="131" t="s">
        <v>80</v>
      </c>
      <c r="BU98" s="131" t="s">
        <v>74</v>
      </c>
      <c r="BV98" s="131" t="s">
        <v>75</v>
      </c>
      <c r="BW98" s="131" t="s">
        <v>93</v>
      </c>
      <c r="BX98" s="131" t="s">
        <v>5</v>
      </c>
      <c r="CL98" s="131" t="s">
        <v>1</v>
      </c>
      <c r="CM98" s="131" t="s">
        <v>82</v>
      </c>
    </row>
    <row r="99" s="4" customFormat="1" ht="16.5" customHeight="1">
      <c r="A99" s="132" t="s">
        <v>83</v>
      </c>
      <c r="B99" s="70"/>
      <c r="C99" s="133"/>
      <c r="D99" s="133"/>
      <c r="E99" s="134" t="s">
        <v>84</v>
      </c>
      <c r="F99" s="134"/>
      <c r="G99" s="134"/>
      <c r="H99" s="134"/>
      <c r="I99" s="134"/>
      <c r="J99" s="133"/>
      <c r="K99" s="134" t="s">
        <v>94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'01 - ZRN - km 18,491'!J32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86</v>
      </c>
      <c r="AR99" s="72"/>
      <c r="AS99" s="137">
        <v>0</v>
      </c>
      <c r="AT99" s="138">
        <f>ROUND(SUM(AV99:AW99),2)</f>
        <v>0</v>
      </c>
      <c r="AU99" s="139">
        <f>'01 - ZRN - km 18,491'!P127</f>
        <v>0</v>
      </c>
      <c r="AV99" s="138">
        <f>'01 - ZRN - km 18,491'!J35</f>
        <v>0</v>
      </c>
      <c r="AW99" s="138">
        <f>'01 - ZRN - km 18,491'!J36</f>
        <v>0</v>
      </c>
      <c r="AX99" s="138">
        <f>'01 - ZRN - km 18,491'!J37</f>
        <v>0</v>
      </c>
      <c r="AY99" s="138">
        <f>'01 - ZRN - km 18,491'!J38</f>
        <v>0</v>
      </c>
      <c r="AZ99" s="138">
        <f>'01 - ZRN - km 18,491'!F35</f>
        <v>0</v>
      </c>
      <c r="BA99" s="138">
        <f>'01 - ZRN - km 18,491'!F36</f>
        <v>0</v>
      </c>
      <c r="BB99" s="138">
        <f>'01 - ZRN - km 18,491'!F37</f>
        <v>0</v>
      </c>
      <c r="BC99" s="138">
        <f>'01 - ZRN - km 18,491'!F38</f>
        <v>0</v>
      </c>
      <c r="BD99" s="140">
        <f>'01 - ZRN - km 18,491'!F39</f>
        <v>0</v>
      </c>
      <c r="BE99" s="4"/>
      <c r="BT99" s="141" t="s">
        <v>82</v>
      </c>
      <c r="BV99" s="141" t="s">
        <v>75</v>
      </c>
      <c r="BW99" s="141" t="s">
        <v>95</v>
      </c>
      <c r="BX99" s="141" t="s">
        <v>93</v>
      </c>
      <c r="CL99" s="141" t="s">
        <v>1</v>
      </c>
    </row>
    <row r="100" s="4" customFormat="1" ht="16.5" customHeight="1">
      <c r="A100" s="132" t="s">
        <v>83</v>
      </c>
      <c r="B100" s="70"/>
      <c r="C100" s="133"/>
      <c r="D100" s="133"/>
      <c r="E100" s="134" t="s">
        <v>88</v>
      </c>
      <c r="F100" s="134"/>
      <c r="G100" s="134"/>
      <c r="H100" s="134"/>
      <c r="I100" s="134"/>
      <c r="J100" s="133"/>
      <c r="K100" s="134" t="s">
        <v>96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'02 - VRN - km 18,491'!J32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86</v>
      </c>
      <c r="AR100" s="72"/>
      <c r="AS100" s="137">
        <v>0</v>
      </c>
      <c r="AT100" s="138">
        <f>ROUND(SUM(AV100:AW100),2)</f>
        <v>0</v>
      </c>
      <c r="AU100" s="139">
        <f>'02 - VRN - km 18,491'!P124</f>
        <v>0</v>
      </c>
      <c r="AV100" s="138">
        <f>'02 - VRN - km 18,491'!J35</f>
        <v>0</v>
      </c>
      <c r="AW100" s="138">
        <f>'02 - VRN - km 18,491'!J36</f>
        <v>0</v>
      </c>
      <c r="AX100" s="138">
        <f>'02 - VRN - km 18,491'!J37</f>
        <v>0</v>
      </c>
      <c r="AY100" s="138">
        <f>'02 - VRN - km 18,491'!J38</f>
        <v>0</v>
      </c>
      <c r="AZ100" s="138">
        <f>'02 - VRN - km 18,491'!F35</f>
        <v>0</v>
      </c>
      <c r="BA100" s="138">
        <f>'02 - VRN - km 18,491'!F36</f>
        <v>0</v>
      </c>
      <c r="BB100" s="138">
        <f>'02 - VRN - km 18,491'!F37</f>
        <v>0</v>
      </c>
      <c r="BC100" s="138">
        <f>'02 - VRN - km 18,491'!F38</f>
        <v>0</v>
      </c>
      <c r="BD100" s="140">
        <f>'02 - VRN - km 18,491'!F39</f>
        <v>0</v>
      </c>
      <c r="BE100" s="4"/>
      <c r="BT100" s="141" t="s">
        <v>82</v>
      </c>
      <c r="BV100" s="141" t="s">
        <v>75</v>
      </c>
      <c r="BW100" s="141" t="s">
        <v>97</v>
      </c>
      <c r="BX100" s="141" t="s">
        <v>93</v>
      </c>
      <c r="CL100" s="141" t="s">
        <v>1</v>
      </c>
    </row>
    <row r="101" s="7" customFormat="1" ht="16.5" customHeight="1">
      <c r="A101" s="7"/>
      <c r="B101" s="119"/>
      <c r="C101" s="120"/>
      <c r="D101" s="121" t="s">
        <v>98</v>
      </c>
      <c r="E101" s="121"/>
      <c r="F101" s="121"/>
      <c r="G101" s="121"/>
      <c r="H101" s="121"/>
      <c r="I101" s="122"/>
      <c r="J101" s="121" t="s">
        <v>99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ROUND(SUM(AG102:AG103),2)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79</v>
      </c>
      <c r="AR101" s="126"/>
      <c r="AS101" s="127">
        <f>ROUND(SUM(AS102:AS103),2)</f>
        <v>0</v>
      </c>
      <c r="AT101" s="128">
        <f>ROUND(SUM(AV101:AW101),2)</f>
        <v>0</v>
      </c>
      <c r="AU101" s="129">
        <f>ROUND(SUM(AU102:AU103),5)</f>
        <v>0</v>
      </c>
      <c r="AV101" s="128">
        <f>ROUND(AZ101*L29,2)</f>
        <v>0</v>
      </c>
      <c r="AW101" s="128">
        <f>ROUND(BA101*L30,2)</f>
        <v>0</v>
      </c>
      <c r="AX101" s="128">
        <f>ROUND(BB101*L29,2)</f>
        <v>0</v>
      </c>
      <c r="AY101" s="128">
        <f>ROUND(BC101*L30,2)</f>
        <v>0</v>
      </c>
      <c r="AZ101" s="128">
        <f>ROUND(SUM(AZ102:AZ103),2)</f>
        <v>0</v>
      </c>
      <c r="BA101" s="128">
        <f>ROUND(SUM(BA102:BA103),2)</f>
        <v>0</v>
      </c>
      <c r="BB101" s="128">
        <f>ROUND(SUM(BB102:BB103),2)</f>
        <v>0</v>
      </c>
      <c r="BC101" s="128">
        <f>ROUND(SUM(BC102:BC103),2)</f>
        <v>0</v>
      </c>
      <c r="BD101" s="130">
        <f>ROUND(SUM(BD102:BD103),2)</f>
        <v>0</v>
      </c>
      <c r="BE101" s="7"/>
      <c r="BS101" s="131" t="s">
        <v>72</v>
      </c>
      <c r="BT101" s="131" t="s">
        <v>80</v>
      </c>
      <c r="BU101" s="131" t="s">
        <v>74</v>
      </c>
      <c r="BV101" s="131" t="s">
        <v>75</v>
      </c>
      <c r="BW101" s="131" t="s">
        <v>100</v>
      </c>
      <c r="BX101" s="131" t="s">
        <v>5</v>
      </c>
      <c r="CL101" s="131" t="s">
        <v>1</v>
      </c>
      <c r="CM101" s="131" t="s">
        <v>82</v>
      </c>
    </row>
    <row r="102" s="4" customFormat="1" ht="16.5" customHeight="1">
      <c r="A102" s="132" t="s">
        <v>83</v>
      </c>
      <c r="B102" s="70"/>
      <c r="C102" s="133"/>
      <c r="D102" s="133"/>
      <c r="E102" s="134" t="s">
        <v>84</v>
      </c>
      <c r="F102" s="134"/>
      <c r="G102" s="134"/>
      <c r="H102" s="134"/>
      <c r="I102" s="134"/>
      <c r="J102" s="133"/>
      <c r="K102" s="134" t="s">
        <v>101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'01 - ZRN - km 20,057'!J32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86</v>
      </c>
      <c r="AR102" s="72"/>
      <c r="AS102" s="137">
        <v>0</v>
      </c>
      <c r="AT102" s="138">
        <f>ROUND(SUM(AV102:AW102),2)</f>
        <v>0</v>
      </c>
      <c r="AU102" s="139">
        <f>'01 - ZRN - km 20,057'!P129</f>
        <v>0</v>
      </c>
      <c r="AV102" s="138">
        <f>'01 - ZRN - km 20,057'!J35</f>
        <v>0</v>
      </c>
      <c r="AW102" s="138">
        <f>'01 - ZRN - km 20,057'!J36</f>
        <v>0</v>
      </c>
      <c r="AX102" s="138">
        <f>'01 - ZRN - km 20,057'!J37</f>
        <v>0</v>
      </c>
      <c r="AY102" s="138">
        <f>'01 - ZRN - km 20,057'!J38</f>
        <v>0</v>
      </c>
      <c r="AZ102" s="138">
        <f>'01 - ZRN - km 20,057'!F35</f>
        <v>0</v>
      </c>
      <c r="BA102" s="138">
        <f>'01 - ZRN - km 20,057'!F36</f>
        <v>0</v>
      </c>
      <c r="BB102" s="138">
        <f>'01 - ZRN - km 20,057'!F37</f>
        <v>0</v>
      </c>
      <c r="BC102" s="138">
        <f>'01 - ZRN - km 20,057'!F38</f>
        <v>0</v>
      </c>
      <c r="BD102" s="140">
        <f>'01 - ZRN - km 20,057'!F39</f>
        <v>0</v>
      </c>
      <c r="BE102" s="4"/>
      <c r="BT102" s="141" t="s">
        <v>82</v>
      </c>
      <c r="BV102" s="141" t="s">
        <v>75</v>
      </c>
      <c r="BW102" s="141" t="s">
        <v>102</v>
      </c>
      <c r="BX102" s="141" t="s">
        <v>100</v>
      </c>
      <c r="CL102" s="141" t="s">
        <v>1</v>
      </c>
    </row>
    <row r="103" s="4" customFormat="1" ht="16.5" customHeight="1">
      <c r="A103" s="132" t="s">
        <v>83</v>
      </c>
      <c r="B103" s="70"/>
      <c r="C103" s="133"/>
      <c r="D103" s="133"/>
      <c r="E103" s="134" t="s">
        <v>88</v>
      </c>
      <c r="F103" s="134"/>
      <c r="G103" s="134"/>
      <c r="H103" s="134"/>
      <c r="I103" s="134"/>
      <c r="J103" s="133"/>
      <c r="K103" s="134" t="s">
        <v>103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'02 - VRN - km 20,057'!J32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86</v>
      </c>
      <c r="AR103" s="72"/>
      <c r="AS103" s="137">
        <v>0</v>
      </c>
      <c r="AT103" s="138">
        <f>ROUND(SUM(AV103:AW103),2)</f>
        <v>0</v>
      </c>
      <c r="AU103" s="139">
        <f>'02 - VRN - km 20,057'!P123</f>
        <v>0</v>
      </c>
      <c r="AV103" s="138">
        <f>'02 - VRN - km 20,057'!J35</f>
        <v>0</v>
      </c>
      <c r="AW103" s="138">
        <f>'02 - VRN - km 20,057'!J36</f>
        <v>0</v>
      </c>
      <c r="AX103" s="138">
        <f>'02 - VRN - km 20,057'!J37</f>
        <v>0</v>
      </c>
      <c r="AY103" s="138">
        <f>'02 - VRN - km 20,057'!J38</f>
        <v>0</v>
      </c>
      <c r="AZ103" s="138">
        <f>'02 - VRN - km 20,057'!F35</f>
        <v>0</v>
      </c>
      <c r="BA103" s="138">
        <f>'02 - VRN - km 20,057'!F36</f>
        <v>0</v>
      </c>
      <c r="BB103" s="138">
        <f>'02 - VRN - km 20,057'!F37</f>
        <v>0</v>
      </c>
      <c r="BC103" s="138">
        <f>'02 - VRN - km 20,057'!F38</f>
        <v>0</v>
      </c>
      <c r="BD103" s="140">
        <f>'02 - VRN - km 20,057'!F39</f>
        <v>0</v>
      </c>
      <c r="BE103" s="4"/>
      <c r="BT103" s="141" t="s">
        <v>82</v>
      </c>
      <c r="BV103" s="141" t="s">
        <v>75</v>
      </c>
      <c r="BW103" s="141" t="s">
        <v>104</v>
      </c>
      <c r="BX103" s="141" t="s">
        <v>100</v>
      </c>
      <c r="CL103" s="141" t="s">
        <v>1</v>
      </c>
    </row>
    <row r="104" s="7" customFormat="1" ht="16.5" customHeight="1">
      <c r="A104" s="7"/>
      <c r="B104" s="119"/>
      <c r="C104" s="120"/>
      <c r="D104" s="121" t="s">
        <v>105</v>
      </c>
      <c r="E104" s="121"/>
      <c r="F104" s="121"/>
      <c r="G104" s="121"/>
      <c r="H104" s="121"/>
      <c r="I104" s="122"/>
      <c r="J104" s="121" t="s">
        <v>106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ROUND(AG105+AG108,2)</f>
        <v>0</v>
      </c>
      <c r="AH104" s="122"/>
      <c r="AI104" s="122"/>
      <c r="AJ104" s="122"/>
      <c r="AK104" s="122"/>
      <c r="AL104" s="122"/>
      <c r="AM104" s="122"/>
      <c r="AN104" s="124">
        <f>SUM(AG104,AT104)</f>
        <v>0</v>
      </c>
      <c r="AO104" s="122"/>
      <c r="AP104" s="122"/>
      <c r="AQ104" s="125" t="s">
        <v>79</v>
      </c>
      <c r="AR104" s="126"/>
      <c r="AS104" s="127">
        <f>ROUND(AS105+AS108,2)</f>
        <v>0</v>
      </c>
      <c r="AT104" s="128">
        <f>ROUND(SUM(AV104:AW104),2)</f>
        <v>0</v>
      </c>
      <c r="AU104" s="129">
        <f>ROUND(AU105+AU108,5)</f>
        <v>0</v>
      </c>
      <c r="AV104" s="128">
        <f>ROUND(AZ104*L29,2)</f>
        <v>0</v>
      </c>
      <c r="AW104" s="128">
        <f>ROUND(BA104*L30,2)</f>
        <v>0</v>
      </c>
      <c r="AX104" s="128">
        <f>ROUND(BB104*L29,2)</f>
        <v>0</v>
      </c>
      <c r="AY104" s="128">
        <f>ROUND(BC104*L30,2)</f>
        <v>0</v>
      </c>
      <c r="AZ104" s="128">
        <f>ROUND(AZ105+AZ108,2)</f>
        <v>0</v>
      </c>
      <c r="BA104" s="128">
        <f>ROUND(BA105+BA108,2)</f>
        <v>0</v>
      </c>
      <c r="BB104" s="128">
        <f>ROUND(BB105+BB108,2)</f>
        <v>0</v>
      </c>
      <c r="BC104" s="128">
        <f>ROUND(BC105+BC108,2)</f>
        <v>0</v>
      </c>
      <c r="BD104" s="130">
        <f>ROUND(BD105+BD108,2)</f>
        <v>0</v>
      </c>
      <c r="BE104" s="7"/>
      <c r="BS104" s="131" t="s">
        <v>72</v>
      </c>
      <c r="BT104" s="131" t="s">
        <v>80</v>
      </c>
      <c r="BU104" s="131" t="s">
        <v>74</v>
      </c>
      <c r="BV104" s="131" t="s">
        <v>75</v>
      </c>
      <c r="BW104" s="131" t="s">
        <v>107</v>
      </c>
      <c r="BX104" s="131" t="s">
        <v>5</v>
      </c>
      <c r="CL104" s="131" t="s">
        <v>1</v>
      </c>
      <c r="CM104" s="131" t="s">
        <v>82</v>
      </c>
    </row>
    <row r="105" s="4" customFormat="1" ht="16.5" customHeight="1">
      <c r="A105" s="4"/>
      <c r="B105" s="70"/>
      <c r="C105" s="133"/>
      <c r="D105" s="133"/>
      <c r="E105" s="134" t="s">
        <v>84</v>
      </c>
      <c r="F105" s="134"/>
      <c r="G105" s="134"/>
      <c r="H105" s="134"/>
      <c r="I105" s="134"/>
      <c r="J105" s="133"/>
      <c r="K105" s="134" t="s">
        <v>108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42">
        <f>ROUND(SUM(AG106:AG107),2)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86</v>
      </c>
      <c r="AR105" s="72"/>
      <c r="AS105" s="137">
        <f>ROUND(SUM(AS106:AS107),2)</f>
        <v>0</v>
      </c>
      <c r="AT105" s="138">
        <f>ROUND(SUM(AV105:AW105),2)</f>
        <v>0</v>
      </c>
      <c r="AU105" s="139">
        <f>ROUND(SUM(AU106:AU107),5)</f>
        <v>0</v>
      </c>
      <c r="AV105" s="138">
        <f>ROUND(AZ105*L29,2)</f>
        <v>0</v>
      </c>
      <c r="AW105" s="138">
        <f>ROUND(BA105*L30,2)</f>
        <v>0</v>
      </c>
      <c r="AX105" s="138">
        <f>ROUND(BB105*L29,2)</f>
        <v>0</v>
      </c>
      <c r="AY105" s="138">
        <f>ROUND(BC105*L30,2)</f>
        <v>0</v>
      </c>
      <c r="AZ105" s="138">
        <f>ROUND(SUM(AZ106:AZ107),2)</f>
        <v>0</v>
      </c>
      <c r="BA105" s="138">
        <f>ROUND(SUM(BA106:BA107),2)</f>
        <v>0</v>
      </c>
      <c r="BB105" s="138">
        <f>ROUND(SUM(BB106:BB107),2)</f>
        <v>0</v>
      </c>
      <c r="BC105" s="138">
        <f>ROUND(SUM(BC106:BC107),2)</f>
        <v>0</v>
      </c>
      <c r="BD105" s="140">
        <f>ROUND(SUM(BD106:BD107),2)</f>
        <v>0</v>
      </c>
      <c r="BE105" s="4"/>
      <c r="BS105" s="141" t="s">
        <v>72</v>
      </c>
      <c r="BT105" s="141" t="s">
        <v>82</v>
      </c>
      <c r="BU105" s="141" t="s">
        <v>74</v>
      </c>
      <c r="BV105" s="141" t="s">
        <v>75</v>
      </c>
      <c r="BW105" s="141" t="s">
        <v>109</v>
      </c>
      <c r="BX105" s="141" t="s">
        <v>107</v>
      </c>
      <c r="CL105" s="141" t="s">
        <v>1</v>
      </c>
    </row>
    <row r="106" s="4" customFormat="1" ht="16.5" customHeight="1">
      <c r="A106" s="132" t="s">
        <v>83</v>
      </c>
      <c r="B106" s="70"/>
      <c r="C106" s="133"/>
      <c r="D106" s="133"/>
      <c r="E106" s="133"/>
      <c r="F106" s="134" t="s">
        <v>84</v>
      </c>
      <c r="G106" s="134"/>
      <c r="H106" s="134"/>
      <c r="I106" s="134"/>
      <c r="J106" s="134"/>
      <c r="K106" s="133"/>
      <c r="L106" s="134" t="s">
        <v>110</v>
      </c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'01 - km 12,925 - most '!J34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86</v>
      </c>
      <c r="AR106" s="72"/>
      <c r="AS106" s="137">
        <v>0</v>
      </c>
      <c r="AT106" s="138">
        <f>ROUND(SUM(AV106:AW106),2)</f>
        <v>0</v>
      </c>
      <c r="AU106" s="139">
        <f>'01 - km 12,925 - most '!P135</f>
        <v>0</v>
      </c>
      <c r="AV106" s="138">
        <f>'01 - km 12,925 - most '!J37</f>
        <v>0</v>
      </c>
      <c r="AW106" s="138">
        <f>'01 - km 12,925 - most '!J38</f>
        <v>0</v>
      </c>
      <c r="AX106" s="138">
        <f>'01 - km 12,925 - most '!J39</f>
        <v>0</v>
      </c>
      <c r="AY106" s="138">
        <f>'01 - km 12,925 - most '!J40</f>
        <v>0</v>
      </c>
      <c r="AZ106" s="138">
        <f>'01 - km 12,925 - most '!F37</f>
        <v>0</v>
      </c>
      <c r="BA106" s="138">
        <f>'01 - km 12,925 - most '!F38</f>
        <v>0</v>
      </c>
      <c r="BB106" s="138">
        <f>'01 - km 12,925 - most '!F39</f>
        <v>0</v>
      </c>
      <c r="BC106" s="138">
        <f>'01 - km 12,925 - most '!F40</f>
        <v>0</v>
      </c>
      <c r="BD106" s="140">
        <f>'01 - km 12,925 - most '!F41</f>
        <v>0</v>
      </c>
      <c r="BE106" s="4"/>
      <c r="BT106" s="141" t="s">
        <v>111</v>
      </c>
      <c r="BV106" s="141" t="s">
        <v>75</v>
      </c>
      <c r="BW106" s="141" t="s">
        <v>112</v>
      </c>
      <c r="BX106" s="141" t="s">
        <v>109</v>
      </c>
      <c r="CL106" s="141" t="s">
        <v>1</v>
      </c>
    </row>
    <row r="107" s="4" customFormat="1" ht="16.5" customHeight="1">
      <c r="A107" s="132" t="s">
        <v>83</v>
      </c>
      <c r="B107" s="70"/>
      <c r="C107" s="133"/>
      <c r="D107" s="133"/>
      <c r="E107" s="133"/>
      <c r="F107" s="134" t="s">
        <v>88</v>
      </c>
      <c r="G107" s="134"/>
      <c r="H107" s="134"/>
      <c r="I107" s="134"/>
      <c r="J107" s="134"/>
      <c r="K107" s="133"/>
      <c r="L107" s="134" t="s">
        <v>113</v>
      </c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5">
        <f>'02 - km 12,925 - svršek'!J34</f>
        <v>0</v>
      </c>
      <c r="AH107" s="133"/>
      <c r="AI107" s="133"/>
      <c r="AJ107" s="133"/>
      <c r="AK107" s="133"/>
      <c r="AL107" s="133"/>
      <c r="AM107" s="133"/>
      <c r="AN107" s="135">
        <f>SUM(AG107,AT107)</f>
        <v>0</v>
      </c>
      <c r="AO107" s="133"/>
      <c r="AP107" s="133"/>
      <c r="AQ107" s="136" t="s">
        <v>86</v>
      </c>
      <c r="AR107" s="72"/>
      <c r="AS107" s="137">
        <v>0</v>
      </c>
      <c r="AT107" s="138">
        <f>ROUND(SUM(AV107:AW107),2)</f>
        <v>0</v>
      </c>
      <c r="AU107" s="139">
        <f>'02 - km 12,925 - svršek'!P127</f>
        <v>0</v>
      </c>
      <c r="AV107" s="138">
        <f>'02 - km 12,925 - svršek'!J37</f>
        <v>0</v>
      </c>
      <c r="AW107" s="138">
        <f>'02 - km 12,925 - svršek'!J38</f>
        <v>0</v>
      </c>
      <c r="AX107" s="138">
        <f>'02 - km 12,925 - svršek'!J39</f>
        <v>0</v>
      </c>
      <c r="AY107" s="138">
        <f>'02 - km 12,925 - svršek'!J40</f>
        <v>0</v>
      </c>
      <c r="AZ107" s="138">
        <f>'02 - km 12,925 - svršek'!F37</f>
        <v>0</v>
      </c>
      <c r="BA107" s="138">
        <f>'02 - km 12,925 - svršek'!F38</f>
        <v>0</v>
      </c>
      <c r="BB107" s="138">
        <f>'02 - km 12,925 - svršek'!F39</f>
        <v>0</v>
      </c>
      <c r="BC107" s="138">
        <f>'02 - km 12,925 - svršek'!F40</f>
        <v>0</v>
      </c>
      <c r="BD107" s="140">
        <f>'02 - km 12,925 - svršek'!F41</f>
        <v>0</v>
      </c>
      <c r="BE107" s="4"/>
      <c r="BT107" s="141" t="s">
        <v>111</v>
      </c>
      <c r="BV107" s="141" t="s">
        <v>75</v>
      </c>
      <c r="BW107" s="141" t="s">
        <v>114</v>
      </c>
      <c r="BX107" s="141" t="s">
        <v>109</v>
      </c>
      <c r="CL107" s="141" t="s">
        <v>1</v>
      </c>
    </row>
    <row r="108" s="4" customFormat="1" ht="16.5" customHeight="1">
      <c r="A108" s="132" t="s">
        <v>83</v>
      </c>
      <c r="B108" s="70"/>
      <c r="C108" s="133"/>
      <c r="D108" s="133"/>
      <c r="E108" s="134" t="s">
        <v>88</v>
      </c>
      <c r="F108" s="134"/>
      <c r="G108" s="134"/>
      <c r="H108" s="134"/>
      <c r="I108" s="134"/>
      <c r="J108" s="133"/>
      <c r="K108" s="134" t="s">
        <v>115</v>
      </c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5">
        <f>'02 - VRN - km 12,925 '!J32</f>
        <v>0</v>
      </c>
      <c r="AH108" s="133"/>
      <c r="AI108" s="133"/>
      <c r="AJ108" s="133"/>
      <c r="AK108" s="133"/>
      <c r="AL108" s="133"/>
      <c r="AM108" s="133"/>
      <c r="AN108" s="135">
        <f>SUM(AG108,AT108)</f>
        <v>0</v>
      </c>
      <c r="AO108" s="133"/>
      <c r="AP108" s="133"/>
      <c r="AQ108" s="136" t="s">
        <v>86</v>
      </c>
      <c r="AR108" s="72"/>
      <c r="AS108" s="137">
        <v>0</v>
      </c>
      <c r="AT108" s="138">
        <f>ROUND(SUM(AV108:AW108),2)</f>
        <v>0</v>
      </c>
      <c r="AU108" s="139">
        <f>'02 - VRN - km 12,925 '!P124</f>
        <v>0</v>
      </c>
      <c r="AV108" s="138">
        <f>'02 - VRN - km 12,925 '!J35</f>
        <v>0</v>
      </c>
      <c r="AW108" s="138">
        <f>'02 - VRN - km 12,925 '!J36</f>
        <v>0</v>
      </c>
      <c r="AX108" s="138">
        <f>'02 - VRN - km 12,925 '!J37</f>
        <v>0</v>
      </c>
      <c r="AY108" s="138">
        <f>'02 - VRN - km 12,925 '!J38</f>
        <v>0</v>
      </c>
      <c r="AZ108" s="138">
        <f>'02 - VRN - km 12,925 '!F35</f>
        <v>0</v>
      </c>
      <c r="BA108" s="138">
        <f>'02 - VRN - km 12,925 '!F36</f>
        <v>0</v>
      </c>
      <c r="BB108" s="138">
        <f>'02 - VRN - km 12,925 '!F37</f>
        <v>0</v>
      </c>
      <c r="BC108" s="138">
        <f>'02 - VRN - km 12,925 '!F38</f>
        <v>0</v>
      </c>
      <c r="BD108" s="140">
        <f>'02 - VRN - km 12,925 '!F39</f>
        <v>0</v>
      </c>
      <c r="BE108" s="4"/>
      <c r="BT108" s="141" t="s">
        <v>82</v>
      </c>
      <c r="BV108" s="141" t="s">
        <v>75</v>
      </c>
      <c r="BW108" s="141" t="s">
        <v>116</v>
      </c>
      <c r="BX108" s="141" t="s">
        <v>107</v>
      </c>
      <c r="CL108" s="141" t="s">
        <v>1</v>
      </c>
    </row>
    <row r="109" s="7" customFormat="1" ht="16.5" customHeight="1">
      <c r="A109" s="7"/>
      <c r="B109" s="119"/>
      <c r="C109" s="120"/>
      <c r="D109" s="121" t="s">
        <v>117</v>
      </c>
      <c r="E109" s="121"/>
      <c r="F109" s="121"/>
      <c r="G109" s="121"/>
      <c r="H109" s="121"/>
      <c r="I109" s="122"/>
      <c r="J109" s="121" t="s">
        <v>118</v>
      </c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3">
        <f>ROUND(SUM(AG110:AG111),2)</f>
        <v>0</v>
      </c>
      <c r="AH109" s="122"/>
      <c r="AI109" s="122"/>
      <c r="AJ109" s="122"/>
      <c r="AK109" s="122"/>
      <c r="AL109" s="122"/>
      <c r="AM109" s="122"/>
      <c r="AN109" s="124">
        <f>SUM(AG109,AT109)</f>
        <v>0</v>
      </c>
      <c r="AO109" s="122"/>
      <c r="AP109" s="122"/>
      <c r="AQ109" s="125" t="s">
        <v>79</v>
      </c>
      <c r="AR109" s="126"/>
      <c r="AS109" s="127">
        <f>ROUND(SUM(AS110:AS111),2)</f>
        <v>0</v>
      </c>
      <c r="AT109" s="128">
        <f>ROUND(SUM(AV109:AW109),2)</f>
        <v>0</v>
      </c>
      <c r="AU109" s="129">
        <f>ROUND(SUM(AU110:AU111),5)</f>
        <v>0</v>
      </c>
      <c r="AV109" s="128">
        <f>ROUND(AZ109*L29,2)</f>
        <v>0</v>
      </c>
      <c r="AW109" s="128">
        <f>ROUND(BA109*L30,2)</f>
        <v>0</v>
      </c>
      <c r="AX109" s="128">
        <f>ROUND(BB109*L29,2)</f>
        <v>0</v>
      </c>
      <c r="AY109" s="128">
        <f>ROUND(BC109*L30,2)</f>
        <v>0</v>
      </c>
      <c r="AZ109" s="128">
        <f>ROUND(SUM(AZ110:AZ111),2)</f>
        <v>0</v>
      </c>
      <c r="BA109" s="128">
        <f>ROUND(SUM(BA110:BA111),2)</f>
        <v>0</v>
      </c>
      <c r="BB109" s="128">
        <f>ROUND(SUM(BB110:BB111),2)</f>
        <v>0</v>
      </c>
      <c r="BC109" s="128">
        <f>ROUND(SUM(BC110:BC111),2)</f>
        <v>0</v>
      </c>
      <c r="BD109" s="130">
        <f>ROUND(SUM(BD110:BD111),2)</f>
        <v>0</v>
      </c>
      <c r="BE109" s="7"/>
      <c r="BS109" s="131" t="s">
        <v>72</v>
      </c>
      <c r="BT109" s="131" t="s">
        <v>80</v>
      </c>
      <c r="BU109" s="131" t="s">
        <v>74</v>
      </c>
      <c r="BV109" s="131" t="s">
        <v>75</v>
      </c>
      <c r="BW109" s="131" t="s">
        <v>119</v>
      </c>
      <c r="BX109" s="131" t="s">
        <v>5</v>
      </c>
      <c r="CL109" s="131" t="s">
        <v>1</v>
      </c>
      <c r="CM109" s="131" t="s">
        <v>82</v>
      </c>
    </row>
    <row r="110" s="4" customFormat="1" ht="16.5" customHeight="1">
      <c r="A110" s="132" t="s">
        <v>83</v>
      </c>
      <c r="B110" s="70"/>
      <c r="C110" s="133"/>
      <c r="D110" s="133"/>
      <c r="E110" s="134" t="s">
        <v>84</v>
      </c>
      <c r="F110" s="134"/>
      <c r="G110" s="134"/>
      <c r="H110" s="134"/>
      <c r="I110" s="134"/>
      <c r="J110" s="133"/>
      <c r="K110" s="134" t="s">
        <v>120</v>
      </c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5">
        <f>'01 - ZRN - km 31,866'!J32</f>
        <v>0</v>
      </c>
      <c r="AH110" s="133"/>
      <c r="AI110" s="133"/>
      <c r="AJ110" s="133"/>
      <c r="AK110" s="133"/>
      <c r="AL110" s="133"/>
      <c r="AM110" s="133"/>
      <c r="AN110" s="135">
        <f>SUM(AG110,AT110)</f>
        <v>0</v>
      </c>
      <c r="AO110" s="133"/>
      <c r="AP110" s="133"/>
      <c r="AQ110" s="136" t="s">
        <v>86</v>
      </c>
      <c r="AR110" s="72"/>
      <c r="AS110" s="137">
        <v>0</v>
      </c>
      <c r="AT110" s="138">
        <f>ROUND(SUM(AV110:AW110),2)</f>
        <v>0</v>
      </c>
      <c r="AU110" s="139">
        <f>'01 - ZRN - km 31,866'!P128</f>
        <v>0</v>
      </c>
      <c r="AV110" s="138">
        <f>'01 - ZRN - km 31,866'!J35</f>
        <v>0</v>
      </c>
      <c r="AW110" s="138">
        <f>'01 - ZRN - km 31,866'!J36</f>
        <v>0</v>
      </c>
      <c r="AX110" s="138">
        <f>'01 - ZRN - km 31,866'!J37</f>
        <v>0</v>
      </c>
      <c r="AY110" s="138">
        <f>'01 - ZRN - km 31,866'!J38</f>
        <v>0</v>
      </c>
      <c r="AZ110" s="138">
        <f>'01 - ZRN - km 31,866'!F35</f>
        <v>0</v>
      </c>
      <c r="BA110" s="138">
        <f>'01 - ZRN - km 31,866'!F36</f>
        <v>0</v>
      </c>
      <c r="BB110" s="138">
        <f>'01 - ZRN - km 31,866'!F37</f>
        <v>0</v>
      </c>
      <c r="BC110" s="138">
        <f>'01 - ZRN - km 31,866'!F38</f>
        <v>0</v>
      </c>
      <c r="BD110" s="140">
        <f>'01 - ZRN - km 31,866'!F39</f>
        <v>0</v>
      </c>
      <c r="BE110" s="4"/>
      <c r="BT110" s="141" t="s">
        <v>82</v>
      </c>
      <c r="BV110" s="141" t="s">
        <v>75</v>
      </c>
      <c r="BW110" s="141" t="s">
        <v>121</v>
      </c>
      <c r="BX110" s="141" t="s">
        <v>119</v>
      </c>
      <c r="CL110" s="141" t="s">
        <v>1</v>
      </c>
    </row>
    <row r="111" s="4" customFormat="1" ht="16.5" customHeight="1">
      <c r="A111" s="132" t="s">
        <v>83</v>
      </c>
      <c r="B111" s="70"/>
      <c r="C111" s="133"/>
      <c r="D111" s="133"/>
      <c r="E111" s="134" t="s">
        <v>88</v>
      </c>
      <c r="F111" s="134"/>
      <c r="G111" s="134"/>
      <c r="H111" s="134"/>
      <c r="I111" s="134"/>
      <c r="J111" s="133"/>
      <c r="K111" s="134" t="s">
        <v>122</v>
      </c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5">
        <f>'02 - VRN - km 31,866'!J32</f>
        <v>0</v>
      </c>
      <c r="AH111" s="133"/>
      <c r="AI111" s="133"/>
      <c r="AJ111" s="133"/>
      <c r="AK111" s="133"/>
      <c r="AL111" s="133"/>
      <c r="AM111" s="133"/>
      <c r="AN111" s="135">
        <f>SUM(AG111,AT111)</f>
        <v>0</v>
      </c>
      <c r="AO111" s="133"/>
      <c r="AP111" s="133"/>
      <c r="AQ111" s="136" t="s">
        <v>86</v>
      </c>
      <c r="AR111" s="72"/>
      <c r="AS111" s="137">
        <v>0</v>
      </c>
      <c r="AT111" s="138">
        <f>ROUND(SUM(AV111:AW111),2)</f>
        <v>0</v>
      </c>
      <c r="AU111" s="139">
        <f>'02 - VRN - km 31,866'!P124</f>
        <v>0</v>
      </c>
      <c r="AV111" s="138">
        <f>'02 - VRN - km 31,866'!J35</f>
        <v>0</v>
      </c>
      <c r="AW111" s="138">
        <f>'02 - VRN - km 31,866'!J36</f>
        <v>0</v>
      </c>
      <c r="AX111" s="138">
        <f>'02 - VRN - km 31,866'!J37</f>
        <v>0</v>
      </c>
      <c r="AY111" s="138">
        <f>'02 - VRN - km 31,866'!J38</f>
        <v>0</v>
      </c>
      <c r="AZ111" s="138">
        <f>'02 - VRN - km 31,866'!F35</f>
        <v>0</v>
      </c>
      <c r="BA111" s="138">
        <f>'02 - VRN - km 31,866'!F36</f>
        <v>0</v>
      </c>
      <c r="BB111" s="138">
        <f>'02 - VRN - km 31,866'!F37</f>
        <v>0</v>
      </c>
      <c r="BC111" s="138">
        <f>'02 - VRN - km 31,866'!F38</f>
        <v>0</v>
      </c>
      <c r="BD111" s="140">
        <f>'02 - VRN - km 31,866'!F39</f>
        <v>0</v>
      </c>
      <c r="BE111" s="4"/>
      <c r="BT111" s="141" t="s">
        <v>82</v>
      </c>
      <c r="BV111" s="141" t="s">
        <v>75</v>
      </c>
      <c r="BW111" s="141" t="s">
        <v>123</v>
      </c>
      <c r="BX111" s="141" t="s">
        <v>119</v>
      </c>
      <c r="CL111" s="141" t="s">
        <v>1</v>
      </c>
    </row>
    <row r="112" s="7" customFormat="1" ht="16.5" customHeight="1">
      <c r="A112" s="7"/>
      <c r="B112" s="119"/>
      <c r="C112" s="120"/>
      <c r="D112" s="121" t="s">
        <v>124</v>
      </c>
      <c r="E112" s="121"/>
      <c r="F112" s="121"/>
      <c r="G112" s="121"/>
      <c r="H112" s="121"/>
      <c r="I112" s="122"/>
      <c r="J112" s="121" t="s">
        <v>125</v>
      </c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3">
        <f>ROUND(SUM(AG113:AG114),2)</f>
        <v>0</v>
      </c>
      <c r="AH112" s="122"/>
      <c r="AI112" s="122"/>
      <c r="AJ112" s="122"/>
      <c r="AK112" s="122"/>
      <c r="AL112" s="122"/>
      <c r="AM112" s="122"/>
      <c r="AN112" s="124">
        <f>SUM(AG112,AT112)</f>
        <v>0</v>
      </c>
      <c r="AO112" s="122"/>
      <c r="AP112" s="122"/>
      <c r="AQ112" s="125" t="s">
        <v>79</v>
      </c>
      <c r="AR112" s="126"/>
      <c r="AS112" s="127">
        <f>ROUND(SUM(AS113:AS114),2)</f>
        <v>0</v>
      </c>
      <c r="AT112" s="128">
        <f>ROUND(SUM(AV112:AW112),2)</f>
        <v>0</v>
      </c>
      <c r="AU112" s="129">
        <f>ROUND(SUM(AU113:AU114),5)</f>
        <v>0</v>
      </c>
      <c r="AV112" s="128">
        <f>ROUND(AZ112*L29,2)</f>
        <v>0</v>
      </c>
      <c r="AW112" s="128">
        <f>ROUND(BA112*L30,2)</f>
        <v>0</v>
      </c>
      <c r="AX112" s="128">
        <f>ROUND(BB112*L29,2)</f>
        <v>0</v>
      </c>
      <c r="AY112" s="128">
        <f>ROUND(BC112*L30,2)</f>
        <v>0</v>
      </c>
      <c r="AZ112" s="128">
        <f>ROUND(SUM(AZ113:AZ114),2)</f>
        <v>0</v>
      </c>
      <c r="BA112" s="128">
        <f>ROUND(SUM(BA113:BA114),2)</f>
        <v>0</v>
      </c>
      <c r="BB112" s="128">
        <f>ROUND(SUM(BB113:BB114),2)</f>
        <v>0</v>
      </c>
      <c r="BC112" s="128">
        <f>ROUND(SUM(BC113:BC114),2)</f>
        <v>0</v>
      </c>
      <c r="BD112" s="130">
        <f>ROUND(SUM(BD113:BD114),2)</f>
        <v>0</v>
      </c>
      <c r="BE112" s="7"/>
      <c r="BS112" s="131" t="s">
        <v>72</v>
      </c>
      <c r="BT112" s="131" t="s">
        <v>80</v>
      </c>
      <c r="BU112" s="131" t="s">
        <v>74</v>
      </c>
      <c r="BV112" s="131" t="s">
        <v>75</v>
      </c>
      <c r="BW112" s="131" t="s">
        <v>126</v>
      </c>
      <c r="BX112" s="131" t="s">
        <v>5</v>
      </c>
      <c r="CL112" s="131" t="s">
        <v>1</v>
      </c>
      <c r="CM112" s="131" t="s">
        <v>82</v>
      </c>
    </row>
    <row r="113" s="4" customFormat="1" ht="16.5" customHeight="1">
      <c r="A113" s="132" t="s">
        <v>83</v>
      </c>
      <c r="B113" s="70"/>
      <c r="C113" s="133"/>
      <c r="D113" s="133"/>
      <c r="E113" s="134" t="s">
        <v>84</v>
      </c>
      <c r="F113" s="134"/>
      <c r="G113" s="134"/>
      <c r="H113" s="134"/>
      <c r="I113" s="134"/>
      <c r="J113" s="133"/>
      <c r="K113" s="134" t="s">
        <v>127</v>
      </c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5">
        <f>'01 - ZRN - km 34,266'!J32</f>
        <v>0</v>
      </c>
      <c r="AH113" s="133"/>
      <c r="AI113" s="133"/>
      <c r="AJ113" s="133"/>
      <c r="AK113" s="133"/>
      <c r="AL113" s="133"/>
      <c r="AM113" s="133"/>
      <c r="AN113" s="135">
        <f>SUM(AG113,AT113)</f>
        <v>0</v>
      </c>
      <c r="AO113" s="133"/>
      <c r="AP113" s="133"/>
      <c r="AQ113" s="136" t="s">
        <v>86</v>
      </c>
      <c r="AR113" s="72"/>
      <c r="AS113" s="137">
        <v>0</v>
      </c>
      <c r="AT113" s="138">
        <f>ROUND(SUM(AV113:AW113),2)</f>
        <v>0</v>
      </c>
      <c r="AU113" s="139">
        <f>'01 - ZRN - km 34,266'!P128</f>
        <v>0</v>
      </c>
      <c r="AV113" s="138">
        <f>'01 - ZRN - km 34,266'!J35</f>
        <v>0</v>
      </c>
      <c r="AW113" s="138">
        <f>'01 - ZRN - km 34,266'!J36</f>
        <v>0</v>
      </c>
      <c r="AX113" s="138">
        <f>'01 - ZRN - km 34,266'!J37</f>
        <v>0</v>
      </c>
      <c r="AY113" s="138">
        <f>'01 - ZRN - km 34,266'!J38</f>
        <v>0</v>
      </c>
      <c r="AZ113" s="138">
        <f>'01 - ZRN - km 34,266'!F35</f>
        <v>0</v>
      </c>
      <c r="BA113" s="138">
        <f>'01 - ZRN - km 34,266'!F36</f>
        <v>0</v>
      </c>
      <c r="BB113" s="138">
        <f>'01 - ZRN - km 34,266'!F37</f>
        <v>0</v>
      </c>
      <c r="BC113" s="138">
        <f>'01 - ZRN - km 34,266'!F38</f>
        <v>0</v>
      </c>
      <c r="BD113" s="140">
        <f>'01 - ZRN - km 34,266'!F39</f>
        <v>0</v>
      </c>
      <c r="BE113" s="4"/>
      <c r="BT113" s="141" t="s">
        <v>82</v>
      </c>
      <c r="BV113" s="141" t="s">
        <v>75</v>
      </c>
      <c r="BW113" s="141" t="s">
        <v>128</v>
      </c>
      <c r="BX113" s="141" t="s">
        <v>126</v>
      </c>
      <c r="CL113" s="141" t="s">
        <v>1</v>
      </c>
    </row>
    <row r="114" s="4" customFormat="1" ht="16.5" customHeight="1">
      <c r="A114" s="132" t="s">
        <v>83</v>
      </c>
      <c r="B114" s="70"/>
      <c r="C114" s="133"/>
      <c r="D114" s="133"/>
      <c r="E114" s="134" t="s">
        <v>88</v>
      </c>
      <c r="F114" s="134"/>
      <c r="G114" s="134"/>
      <c r="H114" s="134"/>
      <c r="I114" s="134"/>
      <c r="J114" s="133"/>
      <c r="K114" s="134" t="s">
        <v>129</v>
      </c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5">
        <f>'02 - VRN - km 34,266'!J32</f>
        <v>0</v>
      </c>
      <c r="AH114" s="133"/>
      <c r="AI114" s="133"/>
      <c r="AJ114" s="133"/>
      <c r="AK114" s="133"/>
      <c r="AL114" s="133"/>
      <c r="AM114" s="133"/>
      <c r="AN114" s="135">
        <f>SUM(AG114,AT114)</f>
        <v>0</v>
      </c>
      <c r="AO114" s="133"/>
      <c r="AP114" s="133"/>
      <c r="AQ114" s="136" t="s">
        <v>86</v>
      </c>
      <c r="AR114" s="72"/>
      <c r="AS114" s="143">
        <v>0</v>
      </c>
      <c r="AT114" s="144">
        <f>ROUND(SUM(AV114:AW114),2)</f>
        <v>0</v>
      </c>
      <c r="AU114" s="145">
        <f>'02 - VRN - km 34,266'!P123</f>
        <v>0</v>
      </c>
      <c r="AV114" s="144">
        <f>'02 - VRN - km 34,266'!J35</f>
        <v>0</v>
      </c>
      <c r="AW114" s="144">
        <f>'02 - VRN - km 34,266'!J36</f>
        <v>0</v>
      </c>
      <c r="AX114" s="144">
        <f>'02 - VRN - km 34,266'!J37</f>
        <v>0</v>
      </c>
      <c r="AY114" s="144">
        <f>'02 - VRN - km 34,266'!J38</f>
        <v>0</v>
      </c>
      <c r="AZ114" s="144">
        <f>'02 - VRN - km 34,266'!F35</f>
        <v>0</v>
      </c>
      <c r="BA114" s="144">
        <f>'02 - VRN - km 34,266'!F36</f>
        <v>0</v>
      </c>
      <c r="BB114" s="144">
        <f>'02 - VRN - km 34,266'!F37</f>
        <v>0</v>
      </c>
      <c r="BC114" s="144">
        <f>'02 - VRN - km 34,266'!F38</f>
        <v>0</v>
      </c>
      <c r="BD114" s="146">
        <f>'02 - VRN - km 34,266'!F39</f>
        <v>0</v>
      </c>
      <c r="BE114" s="4"/>
      <c r="BT114" s="141" t="s">
        <v>82</v>
      </c>
      <c r="BV114" s="141" t="s">
        <v>75</v>
      </c>
      <c r="BW114" s="141" t="s">
        <v>130</v>
      </c>
      <c r="BX114" s="141" t="s">
        <v>126</v>
      </c>
      <c r="CL114" s="141" t="s">
        <v>1</v>
      </c>
    </row>
    <row r="115" s="2" customFormat="1" ht="30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4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44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</row>
  </sheetData>
  <sheetProtection sheet="1" formatColumns="0" formatRows="0" objects="1" scenarios="1" spinCount="100000" saltValue="b1WiqTu8bRKrFE5y9zmpsLisT4upVO753Cda/DGO/1kNZvsYpQVSmQJMMKbGiVC3hPaZHjcWgIpe5NShuZZCOw==" hashValue="GEUSw217YQmZLSP70csEI8EWPwwJr5a1c+/G2XgdX0EEgp4dhMiQYhA/UILPDjcv1M7TqdU92JkPdbZlkJwXoQ==" algorithmName="SHA-512" password="CC35"/>
  <mergeCells count="118"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  <mergeCell ref="L85:AJ85"/>
    <mergeCell ref="E105:I105"/>
    <mergeCell ref="K105:AF105"/>
    <mergeCell ref="F106:J106"/>
    <mergeCell ref="L106:AF106"/>
    <mergeCell ref="F107:J107"/>
    <mergeCell ref="L107:AF107"/>
    <mergeCell ref="E108:I108"/>
    <mergeCell ref="K108:AF108"/>
    <mergeCell ref="D109:H109"/>
    <mergeCell ref="J109:AF109"/>
    <mergeCell ref="E110:I110"/>
    <mergeCell ref="K110:AF110"/>
    <mergeCell ref="E111:I111"/>
    <mergeCell ref="K111:AF111"/>
    <mergeCell ref="D112:H112"/>
    <mergeCell ref="J112:AF112"/>
    <mergeCell ref="E113:I113"/>
    <mergeCell ref="K113:AF113"/>
    <mergeCell ref="E114:I114"/>
    <mergeCell ref="K114:AF11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AN100:AP100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G94:AM94"/>
    <mergeCell ref="AN94:AP94"/>
  </mergeCells>
  <hyperlinks>
    <hyperlink ref="A96" location="'01 - ZRN - km 16,954'!C2" display="/"/>
    <hyperlink ref="A97" location="'02 - VRN - km 16,954'!C2" display="/"/>
    <hyperlink ref="A99" location="'01 - ZRN - km 18,491'!C2" display="/"/>
    <hyperlink ref="A100" location="'02 - VRN - km 18,491'!C2" display="/"/>
    <hyperlink ref="A102" location="'01 - ZRN - km 20,057'!C2" display="/"/>
    <hyperlink ref="A103" location="'02 - VRN - km 20,057'!C2" display="/"/>
    <hyperlink ref="A106" location="'01 - km 12,925 - most '!C2" display="/"/>
    <hyperlink ref="A107" location="'02 - km 12,925 - svršek'!C2" display="/"/>
    <hyperlink ref="A108" location="'02 - VRN - km 12,925 '!C2" display="/"/>
    <hyperlink ref="A110" location="'01 - ZRN - km 31,866'!C2" display="/"/>
    <hyperlink ref="A111" location="'02 - VRN - km 31,866'!C2" display="/"/>
    <hyperlink ref="A113" location="'01 - ZRN - km 34,266'!C2" display="/"/>
    <hyperlink ref="A114" location="'02 - VRN - km 34,266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1226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1598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ROUND((SUM(BE124:BE140)),  2)</f>
        <v>0</v>
      </c>
      <c r="G35" s="38"/>
      <c r="H35" s="38"/>
      <c r="I35" s="165">
        <v>0.20999999999999999</v>
      </c>
      <c r="J35" s="164">
        <f>ROUND(((SUM(BE124:BE140))*I35),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ROUND((SUM(BF124:BF140)),  2)</f>
        <v>0</v>
      </c>
      <c r="G36" s="38"/>
      <c r="H36" s="38"/>
      <c r="I36" s="165">
        <v>0.14999999999999999</v>
      </c>
      <c r="J36" s="164">
        <f>ROUND(((SUM(BF124:BF140))*I36),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ROUND((SUM(BG124:BG140)),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ROUND((SUM(BH124:BH140)),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ROUND((SUM(BI124:BI140)),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1226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02 - VRN - km 12,925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520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521</v>
      </c>
      <c r="E100" s="197"/>
      <c r="F100" s="197"/>
      <c r="G100" s="197"/>
      <c r="H100" s="197"/>
      <c r="I100" s="197"/>
      <c r="J100" s="198">
        <f>J126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522</v>
      </c>
      <c r="E101" s="197"/>
      <c r="F101" s="197"/>
      <c r="G101" s="197"/>
      <c r="H101" s="197"/>
      <c r="I101" s="197"/>
      <c r="J101" s="198">
        <f>J131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523</v>
      </c>
      <c r="E102" s="197"/>
      <c r="F102" s="197"/>
      <c r="G102" s="197"/>
      <c r="H102" s="197"/>
      <c r="I102" s="197"/>
      <c r="J102" s="198">
        <f>J136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Oprava mostních objektů v úseku Chomutov - Vejprty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4" t="s">
        <v>1226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134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 xml:space="preserve">02 - VRN - km 12,925 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17. 4. 2023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0"/>
      <c r="B123" s="201"/>
      <c r="C123" s="202" t="s">
        <v>150</v>
      </c>
      <c r="D123" s="203" t="s">
        <v>58</v>
      </c>
      <c r="E123" s="203" t="s">
        <v>54</v>
      </c>
      <c r="F123" s="203" t="s">
        <v>55</v>
      </c>
      <c r="G123" s="203" t="s">
        <v>151</v>
      </c>
      <c r="H123" s="203" t="s">
        <v>152</v>
      </c>
      <c r="I123" s="203" t="s">
        <v>153</v>
      </c>
      <c r="J123" s="203" t="s">
        <v>138</v>
      </c>
      <c r="K123" s="204" t="s">
        <v>154</v>
      </c>
      <c r="L123" s="205"/>
      <c r="M123" s="100" t="s">
        <v>1</v>
      </c>
      <c r="N123" s="101" t="s">
        <v>37</v>
      </c>
      <c r="O123" s="101" t="s">
        <v>155</v>
      </c>
      <c r="P123" s="101" t="s">
        <v>156</v>
      </c>
      <c r="Q123" s="101" t="s">
        <v>157</v>
      </c>
      <c r="R123" s="101" t="s">
        <v>158</v>
      </c>
      <c r="S123" s="101" t="s">
        <v>159</v>
      </c>
      <c r="T123" s="102" t="s">
        <v>160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8"/>
      <c r="B124" s="39"/>
      <c r="C124" s="107" t="s">
        <v>161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</f>
        <v>0</v>
      </c>
      <c r="Q124" s="104"/>
      <c r="R124" s="208">
        <f>R125</f>
        <v>0</v>
      </c>
      <c r="S124" s="104"/>
      <c r="T124" s="209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140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72</v>
      </c>
      <c r="E125" s="214" t="s">
        <v>524</v>
      </c>
      <c r="F125" s="214" t="s">
        <v>525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P126+P131+P136</f>
        <v>0</v>
      </c>
      <c r="Q125" s="219"/>
      <c r="R125" s="220">
        <f>R126+R131+R136</f>
        <v>0</v>
      </c>
      <c r="S125" s="219"/>
      <c r="T125" s="221">
        <f>T126+T131+T136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199</v>
      </c>
      <c r="AT125" s="223" t="s">
        <v>72</v>
      </c>
      <c r="AU125" s="223" t="s">
        <v>73</v>
      </c>
      <c r="AY125" s="222" t="s">
        <v>164</v>
      </c>
      <c r="BK125" s="224">
        <f>BK126+BK131+BK136</f>
        <v>0</v>
      </c>
    </row>
    <row r="126" s="12" customFormat="1" ht="22.8" customHeight="1">
      <c r="A126" s="12"/>
      <c r="B126" s="211"/>
      <c r="C126" s="212"/>
      <c r="D126" s="213" t="s">
        <v>72</v>
      </c>
      <c r="E126" s="225" t="s">
        <v>526</v>
      </c>
      <c r="F126" s="225" t="s">
        <v>527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SUM(P127:P130)</f>
        <v>0</v>
      </c>
      <c r="Q126" s="219"/>
      <c r="R126" s="220">
        <f>SUM(R127:R130)</f>
        <v>0</v>
      </c>
      <c r="S126" s="219"/>
      <c r="T126" s="221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199</v>
      </c>
      <c r="AT126" s="223" t="s">
        <v>72</v>
      </c>
      <c r="AU126" s="223" t="s">
        <v>80</v>
      </c>
      <c r="AY126" s="222" t="s">
        <v>164</v>
      </c>
      <c r="BK126" s="224">
        <f>SUM(BK127:BK130)</f>
        <v>0</v>
      </c>
    </row>
    <row r="127" s="2" customFormat="1" ht="16.5" customHeight="1">
      <c r="A127" s="38"/>
      <c r="B127" s="39"/>
      <c r="C127" s="227" t="s">
        <v>80</v>
      </c>
      <c r="D127" s="227" t="s">
        <v>166</v>
      </c>
      <c r="E127" s="228" t="s">
        <v>528</v>
      </c>
      <c r="F127" s="229" t="s">
        <v>529</v>
      </c>
      <c r="G127" s="230" t="s">
        <v>530</v>
      </c>
      <c r="H127" s="231">
        <v>1</v>
      </c>
      <c r="I127" s="232"/>
      <c r="J127" s="233">
        <f>ROUND(I127*H127,2)</f>
        <v>0</v>
      </c>
      <c r="K127" s="229" t="s">
        <v>170</v>
      </c>
      <c r="L127" s="44"/>
      <c r="M127" s="234" t="s">
        <v>1</v>
      </c>
      <c r="N127" s="235" t="s">
        <v>38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171</v>
      </c>
      <c r="AT127" s="238" t="s">
        <v>166</v>
      </c>
      <c r="AU127" s="238" t="s">
        <v>82</v>
      </c>
      <c r="AY127" s="17" t="s">
        <v>164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80</v>
      </c>
      <c r="BK127" s="239">
        <f>ROUND(I127*H127,2)</f>
        <v>0</v>
      </c>
      <c r="BL127" s="17" t="s">
        <v>171</v>
      </c>
      <c r="BM127" s="238" t="s">
        <v>1599</v>
      </c>
    </row>
    <row r="128" s="2" customFormat="1">
      <c r="A128" s="38"/>
      <c r="B128" s="39"/>
      <c r="C128" s="40"/>
      <c r="D128" s="240" t="s">
        <v>173</v>
      </c>
      <c r="E128" s="40"/>
      <c r="F128" s="241" t="s">
        <v>529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173</v>
      </c>
      <c r="AU128" s="17" t="s">
        <v>82</v>
      </c>
    </row>
    <row r="129" s="2" customFormat="1">
      <c r="A129" s="38"/>
      <c r="B129" s="39"/>
      <c r="C129" s="40"/>
      <c r="D129" s="245" t="s">
        <v>175</v>
      </c>
      <c r="E129" s="40"/>
      <c r="F129" s="246" t="s">
        <v>532</v>
      </c>
      <c r="G129" s="40"/>
      <c r="H129" s="40"/>
      <c r="I129" s="242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82</v>
      </c>
    </row>
    <row r="130" s="2" customFormat="1">
      <c r="A130" s="38"/>
      <c r="B130" s="39"/>
      <c r="C130" s="40"/>
      <c r="D130" s="240" t="s">
        <v>206</v>
      </c>
      <c r="E130" s="40"/>
      <c r="F130" s="279" t="s">
        <v>1600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206</v>
      </c>
      <c r="AU130" s="17" t="s">
        <v>82</v>
      </c>
    </row>
    <row r="131" s="12" customFormat="1" ht="22.8" customHeight="1">
      <c r="A131" s="12"/>
      <c r="B131" s="211"/>
      <c r="C131" s="212"/>
      <c r="D131" s="213" t="s">
        <v>72</v>
      </c>
      <c r="E131" s="225" t="s">
        <v>534</v>
      </c>
      <c r="F131" s="225" t="s">
        <v>535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SUM(P132:P135)</f>
        <v>0</v>
      </c>
      <c r="Q131" s="219"/>
      <c r="R131" s="220">
        <f>SUM(R132:R135)</f>
        <v>0</v>
      </c>
      <c r="S131" s="219"/>
      <c r="T131" s="22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199</v>
      </c>
      <c r="AT131" s="223" t="s">
        <v>72</v>
      </c>
      <c r="AU131" s="223" t="s">
        <v>80</v>
      </c>
      <c r="AY131" s="222" t="s">
        <v>164</v>
      </c>
      <c r="BK131" s="224">
        <f>SUM(BK132:BK135)</f>
        <v>0</v>
      </c>
    </row>
    <row r="132" s="2" customFormat="1" ht="16.5" customHeight="1">
      <c r="A132" s="38"/>
      <c r="B132" s="39"/>
      <c r="C132" s="227" t="s">
        <v>82</v>
      </c>
      <c r="D132" s="227" t="s">
        <v>166</v>
      </c>
      <c r="E132" s="228" t="s">
        <v>536</v>
      </c>
      <c r="F132" s="229" t="s">
        <v>535</v>
      </c>
      <c r="G132" s="230" t="s">
        <v>530</v>
      </c>
      <c r="H132" s="231">
        <v>1</v>
      </c>
      <c r="I132" s="232"/>
      <c r="J132" s="233">
        <f>ROUND(I132*H132,2)</f>
        <v>0</v>
      </c>
      <c r="K132" s="229" t="s">
        <v>170</v>
      </c>
      <c r="L132" s="44"/>
      <c r="M132" s="234" t="s">
        <v>1</v>
      </c>
      <c r="N132" s="235" t="s">
        <v>38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171</v>
      </c>
      <c r="AT132" s="238" t="s">
        <v>166</v>
      </c>
      <c r="AU132" s="238" t="s">
        <v>82</v>
      </c>
      <c r="AY132" s="17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80</v>
      </c>
      <c r="BK132" s="239">
        <f>ROUND(I132*H132,2)</f>
        <v>0</v>
      </c>
      <c r="BL132" s="17" t="s">
        <v>171</v>
      </c>
      <c r="BM132" s="238" t="s">
        <v>1601</v>
      </c>
    </row>
    <row r="133" s="2" customFormat="1">
      <c r="A133" s="38"/>
      <c r="B133" s="39"/>
      <c r="C133" s="40"/>
      <c r="D133" s="240" t="s">
        <v>173</v>
      </c>
      <c r="E133" s="40"/>
      <c r="F133" s="241" t="s">
        <v>535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173</v>
      </c>
      <c r="AU133" s="17" t="s">
        <v>82</v>
      </c>
    </row>
    <row r="134" s="2" customFormat="1">
      <c r="A134" s="38"/>
      <c r="B134" s="39"/>
      <c r="C134" s="40"/>
      <c r="D134" s="245" t="s">
        <v>175</v>
      </c>
      <c r="E134" s="40"/>
      <c r="F134" s="246" t="s">
        <v>538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82</v>
      </c>
    </row>
    <row r="135" s="2" customFormat="1">
      <c r="A135" s="38"/>
      <c r="B135" s="39"/>
      <c r="C135" s="40"/>
      <c r="D135" s="240" t="s">
        <v>206</v>
      </c>
      <c r="E135" s="40"/>
      <c r="F135" s="279" t="s">
        <v>1602</v>
      </c>
      <c r="G135" s="40"/>
      <c r="H135" s="40"/>
      <c r="I135" s="242"/>
      <c r="J135" s="40"/>
      <c r="K135" s="40"/>
      <c r="L135" s="44"/>
      <c r="M135" s="243"/>
      <c r="N135" s="244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206</v>
      </c>
      <c r="AU135" s="17" t="s">
        <v>82</v>
      </c>
    </row>
    <row r="136" s="12" customFormat="1" ht="22.8" customHeight="1">
      <c r="A136" s="12"/>
      <c r="B136" s="211"/>
      <c r="C136" s="212"/>
      <c r="D136" s="213" t="s">
        <v>72</v>
      </c>
      <c r="E136" s="225" t="s">
        <v>540</v>
      </c>
      <c r="F136" s="225" t="s">
        <v>541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SUM(P137:P140)</f>
        <v>0</v>
      </c>
      <c r="Q136" s="219"/>
      <c r="R136" s="220">
        <f>SUM(R137:R140)</f>
        <v>0</v>
      </c>
      <c r="S136" s="219"/>
      <c r="T136" s="221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199</v>
      </c>
      <c r="AT136" s="223" t="s">
        <v>72</v>
      </c>
      <c r="AU136" s="223" t="s">
        <v>80</v>
      </c>
      <c r="AY136" s="222" t="s">
        <v>164</v>
      </c>
      <c r="BK136" s="224">
        <f>SUM(BK137:BK140)</f>
        <v>0</v>
      </c>
    </row>
    <row r="137" s="2" customFormat="1" ht="16.5" customHeight="1">
      <c r="A137" s="38"/>
      <c r="B137" s="39"/>
      <c r="C137" s="227" t="s">
        <v>111</v>
      </c>
      <c r="D137" s="227" t="s">
        <v>166</v>
      </c>
      <c r="E137" s="228" t="s">
        <v>542</v>
      </c>
      <c r="F137" s="229" t="s">
        <v>541</v>
      </c>
      <c r="G137" s="230" t="s">
        <v>530</v>
      </c>
      <c r="H137" s="231">
        <v>1</v>
      </c>
      <c r="I137" s="232"/>
      <c r="J137" s="233">
        <f>ROUND(I137*H137,2)</f>
        <v>0</v>
      </c>
      <c r="K137" s="229" t="s">
        <v>170</v>
      </c>
      <c r="L137" s="44"/>
      <c r="M137" s="234" t="s">
        <v>1</v>
      </c>
      <c r="N137" s="235" t="s">
        <v>38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543</v>
      </c>
      <c r="AT137" s="238" t="s">
        <v>166</v>
      </c>
      <c r="AU137" s="238" t="s">
        <v>82</v>
      </c>
      <c r="AY137" s="17" t="s">
        <v>164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80</v>
      </c>
      <c r="BK137" s="239">
        <f>ROUND(I137*H137,2)</f>
        <v>0</v>
      </c>
      <c r="BL137" s="17" t="s">
        <v>543</v>
      </c>
      <c r="BM137" s="238" t="s">
        <v>1603</v>
      </c>
    </row>
    <row r="138" s="2" customFormat="1">
      <c r="A138" s="38"/>
      <c r="B138" s="39"/>
      <c r="C138" s="40"/>
      <c r="D138" s="240" t="s">
        <v>173</v>
      </c>
      <c r="E138" s="40"/>
      <c r="F138" s="241" t="s">
        <v>541</v>
      </c>
      <c r="G138" s="40"/>
      <c r="H138" s="40"/>
      <c r="I138" s="242"/>
      <c r="J138" s="40"/>
      <c r="K138" s="40"/>
      <c r="L138" s="44"/>
      <c r="M138" s="243"/>
      <c r="N138" s="24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173</v>
      </c>
      <c r="AU138" s="17" t="s">
        <v>82</v>
      </c>
    </row>
    <row r="139" s="2" customFormat="1">
      <c r="A139" s="38"/>
      <c r="B139" s="39"/>
      <c r="C139" s="40"/>
      <c r="D139" s="245" t="s">
        <v>175</v>
      </c>
      <c r="E139" s="40"/>
      <c r="F139" s="246" t="s">
        <v>545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82</v>
      </c>
    </row>
    <row r="140" s="2" customFormat="1">
      <c r="A140" s="38"/>
      <c r="B140" s="39"/>
      <c r="C140" s="40"/>
      <c r="D140" s="240" t="s">
        <v>206</v>
      </c>
      <c r="E140" s="40"/>
      <c r="F140" s="279" t="s">
        <v>1283</v>
      </c>
      <c r="G140" s="40"/>
      <c r="H140" s="40"/>
      <c r="I140" s="242"/>
      <c r="J140" s="40"/>
      <c r="K140" s="40"/>
      <c r="L140" s="44"/>
      <c r="M140" s="290"/>
      <c r="N140" s="291"/>
      <c r="O140" s="292"/>
      <c r="P140" s="292"/>
      <c r="Q140" s="292"/>
      <c r="R140" s="292"/>
      <c r="S140" s="292"/>
      <c r="T140" s="2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206</v>
      </c>
      <c r="AU140" s="17" t="s">
        <v>82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tGo6TsR+9zAr+OZg07EhjRYxY3PNm5PupRyAg96Khfr1rD78O5f2UsvRWPtT/1gUGkKNlvZRMmVvU2wiLPIuMA==" hashValue="1c+23FFQis9Tg1gPMQ/OOMx9gNrgqHdqUZfK2BMKWsl5vEjdMrwLA/TsQuirU20xvjp4zAJodEOlpgzZwtaffA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9" r:id="rId1" display="https://podminky.urs.cz/item/CS_URS_2023_01/013002000"/>
    <hyperlink ref="F134" r:id="rId2" display="https://podminky.urs.cz/item/CS_URS_2023_01/030001000"/>
    <hyperlink ref="F139" r:id="rId3" display="https://podminky.urs.cz/item/CS_URS_2023_01/06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1604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1605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ROUND((SUM(BE128:BE415)),  2)</f>
        <v>0</v>
      </c>
      <c r="G35" s="38"/>
      <c r="H35" s="38"/>
      <c r="I35" s="165">
        <v>0.20999999999999999</v>
      </c>
      <c r="J35" s="164">
        <f>ROUND(((SUM(BE128:BE415))*I35),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ROUND((SUM(BF128:BF415)),  2)</f>
        <v>0</v>
      </c>
      <c r="G36" s="38"/>
      <c r="H36" s="38"/>
      <c r="I36" s="165">
        <v>0.14999999999999999</v>
      </c>
      <c r="J36" s="164">
        <f>ROUND(((SUM(BF128:BF415))*I36),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ROUND((SUM(BG128:BG415)),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ROUND((SUM(BH128:BH415)),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ROUND((SUM(BI128:BI415)),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1604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ZRN - km 31,866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141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142</v>
      </c>
      <c r="E100" s="197"/>
      <c r="F100" s="197"/>
      <c r="G100" s="197"/>
      <c r="H100" s="197"/>
      <c r="I100" s="197"/>
      <c r="J100" s="198">
        <f>J130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144</v>
      </c>
      <c r="E101" s="197"/>
      <c r="F101" s="197"/>
      <c r="G101" s="197"/>
      <c r="H101" s="197"/>
      <c r="I101" s="197"/>
      <c r="J101" s="198">
        <f>J166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145</v>
      </c>
      <c r="E102" s="197"/>
      <c r="F102" s="197"/>
      <c r="G102" s="197"/>
      <c r="H102" s="197"/>
      <c r="I102" s="197"/>
      <c r="J102" s="198">
        <f>J200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731</v>
      </c>
      <c r="E103" s="197"/>
      <c r="F103" s="197"/>
      <c r="G103" s="197"/>
      <c r="H103" s="197"/>
      <c r="I103" s="197"/>
      <c r="J103" s="198">
        <f>J220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146</v>
      </c>
      <c r="E104" s="197"/>
      <c r="F104" s="197"/>
      <c r="G104" s="197"/>
      <c r="H104" s="197"/>
      <c r="I104" s="197"/>
      <c r="J104" s="198">
        <f>J237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147</v>
      </c>
      <c r="E105" s="197"/>
      <c r="F105" s="197"/>
      <c r="G105" s="197"/>
      <c r="H105" s="197"/>
      <c r="I105" s="197"/>
      <c r="J105" s="198">
        <f>J373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148</v>
      </c>
      <c r="E106" s="197"/>
      <c r="F106" s="197"/>
      <c r="G106" s="197"/>
      <c r="H106" s="197"/>
      <c r="I106" s="197"/>
      <c r="J106" s="198">
        <f>J407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4" t="str">
        <f>E7</f>
        <v>Oprava mostních objektů v úseku Chomutov - Vejprty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132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4" t="s">
        <v>1604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134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01 - ZRN - km 31,866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 xml:space="preserve"> </v>
      </c>
      <c r="G122" s="40"/>
      <c r="H122" s="40"/>
      <c r="I122" s="32" t="s">
        <v>22</v>
      </c>
      <c r="J122" s="79" t="str">
        <f>IF(J14="","",J14)</f>
        <v>17. 4. 2023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E17</f>
        <v xml:space="preserve"> </v>
      </c>
      <c r="G124" s="40"/>
      <c r="H124" s="40"/>
      <c r="I124" s="32" t="s">
        <v>29</v>
      </c>
      <c r="J124" s="36" t="str">
        <f>E23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IF(E20="","",E20)</f>
        <v>Vyplň údaj</v>
      </c>
      <c r="G125" s="40"/>
      <c r="H125" s="40"/>
      <c r="I125" s="32" t="s">
        <v>31</v>
      </c>
      <c r="J125" s="36" t="str">
        <f>E26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0"/>
      <c r="B127" s="201"/>
      <c r="C127" s="202" t="s">
        <v>150</v>
      </c>
      <c r="D127" s="203" t="s">
        <v>58</v>
      </c>
      <c r="E127" s="203" t="s">
        <v>54</v>
      </c>
      <c r="F127" s="203" t="s">
        <v>55</v>
      </c>
      <c r="G127" s="203" t="s">
        <v>151</v>
      </c>
      <c r="H127" s="203" t="s">
        <v>152</v>
      </c>
      <c r="I127" s="203" t="s">
        <v>153</v>
      </c>
      <c r="J127" s="203" t="s">
        <v>138</v>
      </c>
      <c r="K127" s="204" t="s">
        <v>154</v>
      </c>
      <c r="L127" s="205"/>
      <c r="M127" s="100" t="s">
        <v>1</v>
      </c>
      <c r="N127" s="101" t="s">
        <v>37</v>
      </c>
      <c r="O127" s="101" t="s">
        <v>155</v>
      </c>
      <c r="P127" s="101" t="s">
        <v>156</v>
      </c>
      <c r="Q127" s="101" t="s">
        <v>157</v>
      </c>
      <c r="R127" s="101" t="s">
        <v>158</v>
      </c>
      <c r="S127" s="101" t="s">
        <v>159</v>
      </c>
      <c r="T127" s="102" t="s">
        <v>160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8"/>
      <c r="B128" s="39"/>
      <c r="C128" s="107" t="s">
        <v>161</v>
      </c>
      <c r="D128" s="40"/>
      <c r="E128" s="40"/>
      <c r="F128" s="40"/>
      <c r="G128" s="40"/>
      <c r="H128" s="40"/>
      <c r="I128" s="40"/>
      <c r="J128" s="206">
        <f>BK128</f>
        <v>0</v>
      </c>
      <c r="K128" s="40"/>
      <c r="L128" s="44"/>
      <c r="M128" s="103"/>
      <c r="N128" s="207"/>
      <c r="O128" s="104"/>
      <c r="P128" s="208">
        <f>P129</f>
        <v>0</v>
      </c>
      <c r="Q128" s="104"/>
      <c r="R128" s="208">
        <f>R129</f>
        <v>50.348345643799995</v>
      </c>
      <c r="S128" s="104"/>
      <c r="T128" s="209">
        <f>T129</f>
        <v>38.196392000000003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140</v>
      </c>
      <c r="BK128" s="210">
        <f>BK129</f>
        <v>0</v>
      </c>
    </row>
    <row r="129" s="12" customFormat="1" ht="25.92" customHeight="1">
      <c r="A129" s="12"/>
      <c r="B129" s="211"/>
      <c r="C129" s="212"/>
      <c r="D129" s="213" t="s">
        <v>72</v>
      </c>
      <c r="E129" s="214" t="s">
        <v>162</v>
      </c>
      <c r="F129" s="214" t="s">
        <v>163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P130+P166+P200+P220+P237+P373+P407</f>
        <v>0</v>
      </c>
      <c r="Q129" s="219"/>
      <c r="R129" s="220">
        <f>R130+R166+R200+R220+R237+R373+R407</f>
        <v>50.348345643799995</v>
      </c>
      <c r="S129" s="219"/>
      <c r="T129" s="221">
        <f>T130+T166+T200+T220+T237+T373+T407</f>
        <v>38.196392000000003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80</v>
      </c>
      <c r="AT129" s="223" t="s">
        <v>72</v>
      </c>
      <c r="AU129" s="223" t="s">
        <v>73</v>
      </c>
      <c r="AY129" s="222" t="s">
        <v>164</v>
      </c>
      <c r="BK129" s="224">
        <f>BK130+BK166+BK200+BK220+BK237+BK373+BK407</f>
        <v>0</v>
      </c>
    </row>
    <row r="130" s="12" customFormat="1" ht="22.8" customHeight="1">
      <c r="A130" s="12"/>
      <c r="B130" s="211"/>
      <c r="C130" s="212"/>
      <c r="D130" s="213" t="s">
        <v>72</v>
      </c>
      <c r="E130" s="225" t="s">
        <v>80</v>
      </c>
      <c r="F130" s="225" t="s">
        <v>165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SUM(P131:P165)</f>
        <v>0</v>
      </c>
      <c r="Q130" s="219"/>
      <c r="R130" s="220">
        <f>SUM(R131:R165)</f>
        <v>0.001913</v>
      </c>
      <c r="S130" s="219"/>
      <c r="T130" s="221">
        <f>SUM(T131:T165)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80</v>
      </c>
      <c r="AT130" s="223" t="s">
        <v>72</v>
      </c>
      <c r="AU130" s="223" t="s">
        <v>80</v>
      </c>
      <c r="AY130" s="222" t="s">
        <v>164</v>
      </c>
      <c r="BK130" s="224">
        <f>SUM(BK131:BK165)</f>
        <v>0</v>
      </c>
    </row>
    <row r="131" s="2" customFormat="1" ht="37.8" customHeight="1">
      <c r="A131" s="38"/>
      <c r="B131" s="39"/>
      <c r="C131" s="227" t="s">
        <v>80</v>
      </c>
      <c r="D131" s="227" t="s">
        <v>166</v>
      </c>
      <c r="E131" s="228" t="s">
        <v>1606</v>
      </c>
      <c r="F131" s="229" t="s">
        <v>1607</v>
      </c>
      <c r="G131" s="230" t="s">
        <v>169</v>
      </c>
      <c r="H131" s="231">
        <v>65</v>
      </c>
      <c r="I131" s="232"/>
      <c r="J131" s="233">
        <f>ROUND(I131*H131,2)</f>
        <v>0</v>
      </c>
      <c r="K131" s="229" t="s">
        <v>170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171</v>
      </c>
      <c r="AT131" s="238" t="s">
        <v>166</v>
      </c>
      <c r="AU131" s="238" t="s">
        <v>82</v>
      </c>
      <c r="AY131" s="17" t="s">
        <v>164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171</v>
      </c>
      <c r="BM131" s="238" t="s">
        <v>1608</v>
      </c>
    </row>
    <row r="132" s="2" customFormat="1">
      <c r="A132" s="38"/>
      <c r="B132" s="39"/>
      <c r="C132" s="40"/>
      <c r="D132" s="240" t="s">
        <v>173</v>
      </c>
      <c r="E132" s="40"/>
      <c r="F132" s="241" t="s">
        <v>1609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173</v>
      </c>
      <c r="AU132" s="17" t="s">
        <v>82</v>
      </c>
    </row>
    <row r="133" s="2" customFormat="1">
      <c r="A133" s="38"/>
      <c r="B133" s="39"/>
      <c r="C133" s="40"/>
      <c r="D133" s="245" t="s">
        <v>175</v>
      </c>
      <c r="E133" s="40"/>
      <c r="F133" s="246" t="s">
        <v>1610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82</v>
      </c>
    </row>
    <row r="134" s="13" customFormat="1">
      <c r="A134" s="13"/>
      <c r="B134" s="247"/>
      <c r="C134" s="248"/>
      <c r="D134" s="240" t="s">
        <v>177</v>
      </c>
      <c r="E134" s="249" t="s">
        <v>1</v>
      </c>
      <c r="F134" s="250" t="s">
        <v>178</v>
      </c>
      <c r="G134" s="248"/>
      <c r="H134" s="249" t="s">
        <v>1</v>
      </c>
      <c r="I134" s="251"/>
      <c r="J134" s="248"/>
      <c r="K134" s="248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177</v>
      </c>
      <c r="AU134" s="256" t="s">
        <v>82</v>
      </c>
      <c r="AV134" s="13" t="s">
        <v>80</v>
      </c>
      <c r="AW134" s="13" t="s">
        <v>30</v>
      </c>
      <c r="AX134" s="13" t="s">
        <v>73</v>
      </c>
      <c r="AY134" s="256" t="s">
        <v>164</v>
      </c>
    </row>
    <row r="135" s="14" customFormat="1">
      <c r="A135" s="14"/>
      <c r="B135" s="257"/>
      <c r="C135" s="258"/>
      <c r="D135" s="240" t="s">
        <v>177</v>
      </c>
      <c r="E135" s="259" t="s">
        <v>1</v>
      </c>
      <c r="F135" s="260" t="s">
        <v>1012</v>
      </c>
      <c r="G135" s="258"/>
      <c r="H135" s="261">
        <v>45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177</v>
      </c>
      <c r="AU135" s="267" t="s">
        <v>82</v>
      </c>
      <c r="AV135" s="14" t="s">
        <v>82</v>
      </c>
      <c r="AW135" s="14" t="s">
        <v>30</v>
      </c>
      <c r="AX135" s="14" t="s">
        <v>73</v>
      </c>
      <c r="AY135" s="267" t="s">
        <v>164</v>
      </c>
    </row>
    <row r="136" s="13" customFormat="1">
      <c r="A136" s="13"/>
      <c r="B136" s="247"/>
      <c r="C136" s="248"/>
      <c r="D136" s="240" t="s">
        <v>177</v>
      </c>
      <c r="E136" s="249" t="s">
        <v>1</v>
      </c>
      <c r="F136" s="250" t="s">
        <v>180</v>
      </c>
      <c r="G136" s="248"/>
      <c r="H136" s="249" t="s">
        <v>1</v>
      </c>
      <c r="I136" s="251"/>
      <c r="J136" s="248"/>
      <c r="K136" s="248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177</v>
      </c>
      <c r="AU136" s="256" t="s">
        <v>82</v>
      </c>
      <c r="AV136" s="13" t="s">
        <v>80</v>
      </c>
      <c r="AW136" s="13" t="s">
        <v>30</v>
      </c>
      <c r="AX136" s="13" t="s">
        <v>73</v>
      </c>
      <c r="AY136" s="256" t="s">
        <v>164</v>
      </c>
    </row>
    <row r="137" s="14" customFormat="1">
      <c r="A137" s="14"/>
      <c r="B137" s="257"/>
      <c r="C137" s="258"/>
      <c r="D137" s="240" t="s">
        <v>177</v>
      </c>
      <c r="E137" s="259" t="s">
        <v>1</v>
      </c>
      <c r="F137" s="260" t="s">
        <v>345</v>
      </c>
      <c r="G137" s="258"/>
      <c r="H137" s="261">
        <v>20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177</v>
      </c>
      <c r="AU137" s="267" t="s">
        <v>82</v>
      </c>
      <c r="AV137" s="14" t="s">
        <v>82</v>
      </c>
      <c r="AW137" s="14" t="s">
        <v>30</v>
      </c>
      <c r="AX137" s="14" t="s">
        <v>73</v>
      </c>
      <c r="AY137" s="267" t="s">
        <v>164</v>
      </c>
    </row>
    <row r="138" s="15" customFormat="1">
      <c r="A138" s="15"/>
      <c r="B138" s="268"/>
      <c r="C138" s="269"/>
      <c r="D138" s="240" t="s">
        <v>177</v>
      </c>
      <c r="E138" s="270" t="s">
        <v>1</v>
      </c>
      <c r="F138" s="271" t="s">
        <v>182</v>
      </c>
      <c r="G138" s="269"/>
      <c r="H138" s="272">
        <v>65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8" t="s">
        <v>177</v>
      </c>
      <c r="AU138" s="278" t="s">
        <v>82</v>
      </c>
      <c r="AV138" s="15" t="s">
        <v>171</v>
      </c>
      <c r="AW138" s="15" t="s">
        <v>30</v>
      </c>
      <c r="AX138" s="15" t="s">
        <v>80</v>
      </c>
      <c r="AY138" s="278" t="s">
        <v>164</v>
      </c>
    </row>
    <row r="139" s="2" customFormat="1" ht="24.15" customHeight="1">
      <c r="A139" s="38"/>
      <c r="B139" s="39"/>
      <c r="C139" s="227" t="s">
        <v>82</v>
      </c>
      <c r="D139" s="227" t="s">
        <v>166</v>
      </c>
      <c r="E139" s="228" t="s">
        <v>189</v>
      </c>
      <c r="F139" s="229" t="s">
        <v>190</v>
      </c>
      <c r="G139" s="230" t="s">
        <v>169</v>
      </c>
      <c r="H139" s="231">
        <v>65</v>
      </c>
      <c r="I139" s="232"/>
      <c r="J139" s="233">
        <f>ROUND(I139*H139,2)</f>
        <v>0</v>
      </c>
      <c r="K139" s="229" t="s">
        <v>170</v>
      </c>
      <c r="L139" s="44"/>
      <c r="M139" s="234" t="s">
        <v>1</v>
      </c>
      <c r="N139" s="235" t="s">
        <v>38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171</v>
      </c>
      <c r="AT139" s="238" t="s">
        <v>166</v>
      </c>
      <c r="AU139" s="238" t="s">
        <v>82</v>
      </c>
      <c r="AY139" s="17" t="s">
        <v>164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80</v>
      </c>
      <c r="BK139" s="239">
        <f>ROUND(I139*H139,2)</f>
        <v>0</v>
      </c>
      <c r="BL139" s="17" t="s">
        <v>171</v>
      </c>
      <c r="BM139" s="238" t="s">
        <v>1611</v>
      </c>
    </row>
    <row r="140" s="2" customFormat="1">
      <c r="A140" s="38"/>
      <c r="B140" s="39"/>
      <c r="C140" s="40"/>
      <c r="D140" s="240" t="s">
        <v>173</v>
      </c>
      <c r="E140" s="40"/>
      <c r="F140" s="241" t="s">
        <v>192</v>
      </c>
      <c r="G140" s="40"/>
      <c r="H140" s="40"/>
      <c r="I140" s="242"/>
      <c r="J140" s="40"/>
      <c r="K140" s="40"/>
      <c r="L140" s="44"/>
      <c r="M140" s="243"/>
      <c r="N140" s="24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173</v>
      </c>
      <c r="AU140" s="17" t="s">
        <v>82</v>
      </c>
    </row>
    <row r="141" s="2" customFormat="1">
      <c r="A141" s="38"/>
      <c r="B141" s="39"/>
      <c r="C141" s="40"/>
      <c r="D141" s="245" t="s">
        <v>175</v>
      </c>
      <c r="E141" s="40"/>
      <c r="F141" s="246" t="s">
        <v>193</v>
      </c>
      <c r="G141" s="40"/>
      <c r="H141" s="40"/>
      <c r="I141" s="242"/>
      <c r="J141" s="40"/>
      <c r="K141" s="40"/>
      <c r="L141" s="44"/>
      <c r="M141" s="243"/>
      <c r="N141" s="244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82</v>
      </c>
    </row>
    <row r="142" s="2" customFormat="1" ht="21.75" customHeight="1">
      <c r="A142" s="38"/>
      <c r="B142" s="39"/>
      <c r="C142" s="227" t="s">
        <v>111</v>
      </c>
      <c r="D142" s="227" t="s">
        <v>166</v>
      </c>
      <c r="E142" s="228" t="s">
        <v>194</v>
      </c>
      <c r="F142" s="229" t="s">
        <v>195</v>
      </c>
      <c r="G142" s="230" t="s">
        <v>185</v>
      </c>
      <c r="H142" s="231">
        <v>4</v>
      </c>
      <c r="I142" s="232"/>
      <c r="J142" s="233">
        <f>ROUND(I142*H142,2)</f>
        <v>0</v>
      </c>
      <c r="K142" s="229" t="s">
        <v>170</v>
      </c>
      <c r="L142" s="44"/>
      <c r="M142" s="234" t="s">
        <v>1</v>
      </c>
      <c r="N142" s="235" t="s">
        <v>38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171</v>
      </c>
      <c r="AT142" s="238" t="s">
        <v>166</v>
      </c>
      <c r="AU142" s="238" t="s">
        <v>82</v>
      </c>
      <c r="AY142" s="17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80</v>
      </c>
      <c r="BK142" s="239">
        <f>ROUND(I142*H142,2)</f>
        <v>0</v>
      </c>
      <c r="BL142" s="17" t="s">
        <v>171</v>
      </c>
      <c r="BM142" s="238" t="s">
        <v>1612</v>
      </c>
    </row>
    <row r="143" s="2" customFormat="1">
      <c r="A143" s="38"/>
      <c r="B143" s="39"/>
      <c r="C143" s="40"/>
      <c r="D143" s="240" t="s">
        <v>173</v>
      </c>
      <c r="E143" s="40"/>
      <c r="F143" s="241" t="s">
        <v>197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173</v>
      </c>
      <c r="AU143" s="17" t="s">
        <v>82</v>
      </c>
    </row>
    <row r="144" s="2" customFormat="1">
      <c r="A144" s="38"/>
      <c r="B144" s="39"/>
      <c r="C144" s="40"/>
      <c r="D144" s="245" t="s">
        <v>175</v>
      </c>
      <c r="E144" s="40"/>
      <c r="F144" s="246" t="s">
        <v>198</v>
      </c>
      <c r="G144" s="40"/>
      <c r="H144" s="40"/>
      <c r="I144" s="242"/>
      <c r="J144" s="40"/>
      <c r="K144" s="40"/>
      <c r="L144" s="44"/>
      <c r="M144" s="243"/>
      <c r="N144" s="244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82</v>
      </c>
    </row>
    <row r="145" s="2" customFormat="1" ht="24.15" customHeight="1">
      <c r="A145" s="38"/>
      <c r="B145" s="39"/>
      <c r="C145" s="227" t="s">
        <v>171</v>
      </c>
      <c r="D145" s="227" t="s">
        <v>166</v>
      </c>
      <c r="E145" s="228" t="s">
        <v>1613</v>
      </c>
      <c r="F145" s="229" t="s">
        <v>1614</v>
      </c>
      <c r="G145" s="230" t="s">
        <v>216</v>
      </c>
      <c r="H145" s="231">
        <v>11.429</v>
      </c>
      <c r="I145" s="232"/>
      <c r="J145" s="233">
        <f>ROUND(I145*H145,2)</f>
        <v>0</v>
      </c>
      <c r="K145" s="229" t="s">
        <v>170</v>
      </c>
      <c r="L145" s="44"/>
      <c r="M145" s="234" t="s">
        <v>1</v>
      </c>
      <c r="N145" s="235" t="s">
        <v>38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171</v>
      </c>
      <c r="AT145" s="238" t="s">
        <v>166</v>
      </c>
      <c r="AU145" s="238" t="s">
        <v>82</v>
      </c>
      <c r="AY145" s="17" t="s">
        <v>164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80</v>
      </c>
      <c r="BK145" s="239">
        <f>ROUND(I145*H145,2)</f>
        <v>0</v>
      </c>
      <c r="BL145" s="17" t="s">
        <v>171</v>
      </c>
      <c r="BM145" s="238" t="s">
        <v>1615</v>
      </c>
    </row>
    <row r="146" s="2" customFormat="1">
      <c r="A146" s="38"/>
      <c r="B146" s="39"/>
      <c r="C146" s="40"/>
      <c r="D146" s="240" t="s">
        <v>173</v>
      </c>
      <c r="E146" s="40"/>
      <c r="F146" s="241" t="s">
        <v>1616</v>
      </c>
      <c r="G146" s="40"/>
      <c r="H146" s="40"/>
      <c r="I146" s="242"/>
      <c r="J146" s="40"/>
      <c r="K146" s="40"/>
      <c r="L146" s="44"/>
      <c r="M146" s="243"/>
      <c r="N146" s="24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173</v>
      </c>
      <c r="AU146" s="17" t="s">
        <v>82</v>
      </c>
    </row>
    <row r="147" s="2" customFormat="1">
      <c r="A147" s="38"/>
      <c r="B147" s="39"/>
      <c r="C147" s="40"/>
      <c r="D147" s="245" t="s">
        <v>175</v>
      </c>
      <c r="E147" s="40"/>
      <c r="F147" s="246" t="s">
        <v>1617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82</v>
      </c>
    </row>
    <row r="148" s="2" customFormat="1">
      <c r="A148" s="38"/>
      <c r="B148" s="39"/>
      <c r="C148" s="40"/>
      <c r="D148" s="240" t="s">
        <v>206</v>
      </c>
      <c r="E148" s="40"/>
      <c r="F148" s="279" t="s">
        <v>220</v>
      </c>
      <c r="G148" s="40"/>
      <c r="H148" s="40"/>
      <c r="I148" s="242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206</v>
      </c>
      <c r="AU148" s="17" t="s">
        <v>82</v>
      </c>
    </row>
    <row r="149" s="13" customFormat="1">
      <c r="A149" s="13"/>
      <c r="B149" s="247"/>
      <c r="C149" s="248"/>
      <c r="D149" s="240" t="s">
        <v>177</v>
      </c>
      <c r="E149" s="249" t="s">
        <v>1</v>
      </c>
      <c r="F149" s="250" t="s">
        <v>221</v>
      </c>
      <c r="G149" s="248"/>
      <c r="H149" s="249" t="s">
        <v>1</v>
      </c>
      <c r="I149" s="251"/>
      <c r="J149" s="248"/>
      <c r="K149" s="248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177</v>
      </c>
      <c r="AU149" s="256" t="s">
        <v>82</v>
      </c>
      <c r="AV149" s="13" t="s">
        <v>80</v>
      </c>
      <c r="AW149" s="13" t="s">
        <v>30</v>
      </c>
      <c r="AX149" s="13" t="s">
        <v>73</v>
      </c>
      <c r="AY149" s="256" t="s">
        <v>164</v>
      </c>
    </row>
    <row r="150" s="14" customFormat="1">
      <c r="A150" s="14"/>
      <c r="B150" s="257"/>
      <c r="C150" s="258"/>
      <c r="D150" s="240" t="s">
        <v>177</v>
      </c>
      <c r="E150" s="259" t="s">
        <v>1</v>
      </c>
      <c r="F150" s="260" t="s">
        <v>1618</v>
      </c>
      <c r="G150" s="258"/>
      <c r="H150" s="261">
        <v>11.429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177</v>
      </c>
      <c r="AU150" s="267" t="s">
        <v>82</v>
      </c>
      <c r="AV150" s="14" t="s">
        <v>82</v>
      </c>
      <c r="AW150" s="14" t="s">
        <v>30</v>
      </c>
      <c r="AX150" s="14" t="s">
        <v>73</v>
      </c>
      <c r="AY150" s="267" t="s">
        <v>164</v>
      </c>
    </row>
    <row r="151" s="15" customFormat="1">
      <c r="A151" s="15"/>
      <c r="B151" s="268"/>
      <c r="C151" s="269"/>
      <c r="D151" s="240" t="s">
        <v>177</v>
      </c>
      <c r="E151" s="270" t="s">
        <v>1</v>
      </c>
      <c r="F151" s="271" t="s">
        <v>182</v>
      </c>
      <c r="G151" s="269"/>
      <c r="H151" s="272">
        <v>11.429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8" t="s">
        <v>177</v>
      </c>
      <c r="AU151" s="278" t="s">
        <v>82</v>
      </c>
      <c r="AV151" s="15" t="s">
        <v>171</v>
      </c>
      <c r="AW151" s="15" t="s">
        <v>30</v>
      </c>
      <c r="AX151" s="15" t="s">
        <v>80</v>
      </c>
      <c r="AY151" s="278" t="s">
        <v>164</v>
      </c>
    </row>
    <row r="152" s="2" customFormat="1" ht="24.15" customHeight="1">
      <c r="A152" s="38"/>
      <c r="B152" s="39"/>
      <c r="C152" s="227" t="s">
        <v>199</v>
      </c>
      <c r="D152" s="227" t="s">
        <v>166</v>
      </c>
      <c r="E152" s="228" t="s">
        <v>224</v>
      </c>
      <c r="F152" s="229" t="s">
        <v>225</v>
      </c>
      <c r="G152" s="230" t="s">
        <v>169</v>
      </c>
      <c r="H152" s="231">
        <v>63.75</v>
      </c>
      <c r="I152" s="232"/>
      <c r="J152" s="233">
        <f>ROUND(I152*H152,2)</f>
        <v>0</v>
      </c>
      <c r="K152" s="229" t="s">
        <v>170</v>
      </c>
      <c r="L152" s="44"/>
      <c r="M152" s="234" t="s">
        <v>1</v>
      </c>
      <c r="N152" s="235" t="s">
        <v>38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171</v>
      </c>
      <c r="AT152" s="238" t="s">
        <v>166</v>
      </c>
      <c r="AU152" s="238" t="s">
        <v>82</v>
      </c>
      <c r="AY152" s="17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80</v>
      </c>
      <c r="BK152" s="239">
        <f>ROUND(I152*H152,2)</f>
        <v>0</v>
      </c>
      <c r="BL152" s="17" t="s">
        <v>171</v>
      </c>
      <c r="BM152" s="238" t="s">
        <v>1619</v>
      </c>
    </row>
    <row r="153" s="2" customFormat="1">
      <c r="A153" s="38"/>
      <c r="B153" s="39"/>
      <c r="C153" s="40"/>
      <c r="D153" s="240" t="s">
        <v>173</v>
      </c>
      <c r="E153" s="40"/>
      <c r="F153" s="241" t="s">
        <v>227</v>
      </c>
      <c r="G153" s="40"/>
      <c r="H153" s="40"/>
      <c r="I153" s="242"/>
      <c r="J153" s="40"/>
      <c r="K153" s="40"/>
      <c r="L153" s="44"/>
      <c r="M153" s="243"/>
      <c r="N153" s="244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173</v>
      </c>
      <c r="AU153" s="17" t="s">
        <v>82</v>
      </c>
    </row>
    <row r="154" s="2" customFormat="1">
      <c r="A154" s="38"/>
      <c r="B154" s="39"/>
      <c r="C154" s="40"/>
      <c r="D154" s="245" t="s">
        <v>175</v>
      </c>
      <c r="E154" s="40"/>
      <c r="F154" s="246" t="s">
        <v>228</v>
      </c>
      <c r="G154" s="40"/>
      <c r="H154" s="40"/>
      <c r="I154" s="242"/>
      <c r="J154" s="40"/>
      <c r="K154" s="40"/>
      <c r="L154" s="44"/>
      <c r="M154" s="243"/>
      <c r="N154" s="24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175</v>
      </c>
      <c r="AU154" s="17" t="s">
        <v>82</v>
      </c>
    </row>
    <row r="155" s="13" customFormat="1">
      <c r="A155" s="13"/>
      <c r="B155" s="247"/>
      <c r="C155" s="248"/>
      <c r="D155" s="240" t="s">
        <v>177</v>
      </c>
      <c r="E155" s="249" t="s">
        <v>1</v>
      </c>
      <c r="F155" s="250" t="s">
        <v>229</v>
      </c>
      <c r="G155" s="248"/>
      <c r="H155" s="249" t="s">
        <v>1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177</v>
      </c>
      <c r="AU155" s="256" t="s">
        <v>82</v>
      </c>
      <c r="AV155" s="13" t="s">
        <v>80</v>
      </c>
      <c r="AW155" s="13" t="s">
        <v>30</v>
      </c>
      <c r="AX155" s="13" t="s">
        <v>73</v>
      </c>
      <c r="AY155" s="256" t="s">
        <v>164</v>
      </c>
    </row>
    <row r="156" s="14" customFormat="1">
      <c r="A156" s="14"/>
      <c r="B156" s="257"/>
      <c r="C156" s="258"/>
      <c r="D156" s="240" t="s">
        <v>177</v>
      </c>
      <c r="E156" s="259" t="s">
        <v>1</v>
      </c>
      <c r="F156" s="260" t="s">
        <v>1620</v>
      </c>
      <c r="G156" s="258"/>
      <c r="H156" s="261">
        <v>63.75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177</v>
      </c>
      <c r="AU156" s="267" t="s">
        <v>82</v>
      </c>
      <c r="AV156" s="14" t="s">
        <v>82</v>
      </c>
      <c r="AW156" s="14" t="s">
        <v>30</v>
      </c>
      <c r="AX156" s="14" t="s">
        <v>80</v>
      </c>
      <c r="AY156" s="267" t="s">
        <v>164</v>
      </c>
    </row>
    <row r="157" s="2" customFormat="1" ht="24.15" customHeight="1">
      <c r="A157" s="38"/>
      <c r="B157" s="39"/>
      <c r="C157" s="227" t="s">
        <v>213</v>
      </c>
      <c r="D157" s="227" t="s">
        <v>166</v>
      </c>
      <c r="E157" s="228" t="s">
        <v>232</v>
      </c>
      <c r="F157" s="229" t="s">
        <v>233</v>
      </c>
      <c r="G157" s="230" t="s">
        <v>169</v>
      </c>
      <c r="H157" s="231">
        <v>63.75</v>
      </c>
      <c r="I157" s="232"/>
      <c r="J157" s="233">
        <f>ROUND(I157*H157,2)</f>
        <v>0</v>
      </c>
      <c r="K157" s="229" t="s">
        <v>170</v>
      </c>
      <c r="L157" s="44"/>
      <c r="M157" s="234" t="s">
        <v>1</v>
      </c>
      <c r="N157" s="235" t="s">
        <v>38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171</v>
      </c>
      <c r="AT157" s="238" t="s">
        <v>166</v>
      </c>
      <c r="AU157" s="238" t="s">
        <v>82</v>
      </c>
      <c r="AY157" s="17" t="s">
        <v>164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80</v>
      </c>
      <c r="BK157" s="239">
        <f>ROUND(I157*H157,2)</f>
        <v>0</v>
      </c>
      <c r="BL157" s="17" t="s">
        <v>171</v>
      </c>
      <c r="BM157" s="238" t="s">
        <v>1621</v>
      </c>
    </row>
    <row r="158" s="2" customFormat="1">
      <c r="A158" s="38"/>
      <c r="B158" s="39"/>
      <c r="C158" s="40"/>
      <c r="D158" s="240" t="s">
        <v>173</v>
      </c>
      <c r="E158" s="40"/>
      <c r="F158" s="241" t="s">
        <v>235</v>
      </c>
      <c r="G158" s="40"/>
      <c r="H158" s="40"/>
      <c r="I158" s="242"/>
      <c r="J158" s="40"/>
      <c r="K158" s="40"/>
      <c r="L158" s="44"/>
      <c r="M158" s="243"/>
      <c r="N158" s="244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173</v>
      </c>
      <c r="AU158" s="17" t="s">
        <v>82</v>
      </c>
    </row>
    <row r="159" s="2" customFormat="1">
      <c r="A159" s="38"/>
      <c r="B159" s="39"/>
      <c r="C159" s="40"/>
      <c r="D159" s="245" t="s">
        <v>175</v>
      </c>
      <c r="E159" s="40"/>
      <c r="F159" s="246" t="s">
        <v>236</v>
      </c>
      <c r="G159" s="40"/>
      <c r="H159" s="40"/>
      <c r="I159" s="242"/>
      <c r="J159" s="40"/>
      <c r="K159" s="40"/>
      <c r="L159" s="44"/>
      <c r="M159" s="243"/>
      <c r="N159" s="244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175</v>
      </c>
      <c r="AU159" s="17" t="s">
        <v>82</v>
      </c>
    </row>
    <row r="160" s="13" customFormat="1">
      <c r="A160" s="13"/>
      <c r="B160" s="247"/>
      <c r="C160" s="248"/>
      <c r="D160" s="240" t="s">
        <v>177</v>
      </c>
      <c r="E160" s="249" t="s">
        <v>1</v>
      </c>
      <c r="F160" s="250" t="s">
        <v>564</v>
      </c>
      <c r="G160" s="248"/>
      <c r="H160" s="249" t="s">
        <v>1</v>
      </c>
      <c r="I160" s="251"/>
      <c r="J160" s="248"/>
      <c r="K160" s="248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177</v>
      </c>
      <c r="AU160" s="256" t="s">
        <v>82</v>
      </c>
      <c r="AV160" s="13" t="s">
        <v>80</v>
      </c>
      <c r="AW160" s="13" t="s">
        <v>30</v>
      </c>
      <c r="AX160" s="13" t="s">
        <v>73</v>
      </c>
      <c r="AY160" s="256" t="s">
        <v>164</v>
      </c>
    </row>
    <row r="161" s="14" customFormat="1">
      <c r="A161" s="14"/>
      <c r="B161" s="257"/>
      <c r="C161" s="258"/>
      <c r="D161" s="240" t="s">
        <v>177</v>
      </c>
      <c r="E161" s="259" t="s">
        <v>1</v>
      </c>
      <c r="F161" s="260" t="s">
        <v>1622</v>
      </c>
      <c r="G161" s="258"/>
      <c r="H161" s="261">
        <v>63.75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177</v>
      </c>
      <c r="AU161" s="267" t="s">
        <v>82</v>
      </c>
      <c r="AV161" s="14" t="s">
        <v>82</v>
      </c>
      <c r="AW161" s="14" t="s">
        <v>30</v>
      </c>
      <c r="AX161" s="14" t="s">
        <v>80</v>
      </c>
      <c r="AY161" s="267" t="s">
        <v>164</v>
      </c>
    </row>
    <row r="162" s="2" customFormat="1" ht="16.5" customHeight="1">
      <c r="A162" s="38"/>
      <c r="B162" s="39"/>
      <c r="C162" s="280" t="s">
        <v>223</v>
      </c>
      <c r="D162" s="280" t="s">
        <v>243</v>
      </c>
      <c r="E162" s="281" t="s">
        <v>244</v>
      </c>
      <c r="F162" s="282" t="s">
        <v>245</v>
      </c>
      <c r="G162" s="283" t="s">
        <v>246</v>
      </c>
      <c r="H162" s="284">
        <v>1.913</v>
      </c>
      <c r="I162" s="285"/>
      <c r="J162" s="286">
        <f>ROUND(I162*H162,2)</f>
        <v>0</v>
      </c>
      <c r="K162" s="282" t="s">
        <v>170</v>
      </c>
      <c r="L162" s="287"/>
      <c r="M162" s="288" t="s">
        <v>1</v>
      </c>
      <c r="N162" s="289" t="s">
        <v>38</v>
      </c>
      <c r="O162" s="91"/>
      <c r="P162" s="236">
        <f>O162*H162</f>
        <v>0</v>
      </c>
      <c r="Q162" s="236">
        <v>0.001</v>
      </c>
      <c r="R162" s="236">
        <f>Q162*H162</f>
        <v>0.001913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231</v>
      </c>
      <c r="AT162" s="238" t="s">
        <v>243</v>
      </c>
      <c r="AU162" s="238" t="s">
        <v>82</v>
      </c>
      <c r="AY162" s="17" t="s">
        <v>164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80</v>
      </c>
      <c r="BK162" s="239">
        <f>ROUND(I162*H162,2)</f>
        <v>0</v>
      </c>
      <c r="BL162" s="17" t="s">
        <v>171</v>
      </c>
      <c r="BM162" s="238" t="s">
        <v>1623</v>
      </c>
    </row>
    <row r="163" s="2" customFormat="1">
      <c r="A163" s="38"/>
      <c r="B163" s="39"/>
      <c r="C163" s="40"/>
      <c r="D163" s="240" t="s">
        <v>173</v>
      </c>
      <c r="E163" s="40"/>
      <c r="F163" s="241" t="s">
        <v>245</v>
      </c>
      <c r="G163" s="40"/>
      <c r="H163" s="40"/>
      <c r="I163" s="242"/>
      <c r="J163" s="40"/>
      <c r="K163" s="40"/>
      <c r="L163" s="44"/>
      <c r="M163" s="243"/>
      <c r="N163" s="244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173</v>
      </c>
      <c r="AU163" s="17" t="s">
        <v>82</v>
      </c>
    </row>
    <row r="164" s="2" customFormat="1">
      <c r="A164" s="38"/>
      <c r="B164" s="39"/>
      <c r="C164" s="40"/>
      <c r="D164" s="240" t="s">
        <v>206</v>
      </c>
      <c r="E164" s="40"/>
      <c r="F164" s="279" t="s">
        <v>567</v>
      </c>
      <c r="G164" s="40"/>
      <c r="H164" s="40"/>
      <c r="I164" s="242"/>
      <c r="J164" s="40"/>
      <c r="K164" s="40"/>
      <c r="L164" s="44"/>
      <c r="M164" s="243"/>
      <c r="N164" s="24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206</v>
      </c>
      <c r="AU164" s="17" t="s">
        <v>82</v>
      </c>
    </row>
    <row r="165" s="14" customFormat="1">
      <c r="A165" s="14"/>
      <c r="B165" s="257"/>
      <c r="C165" s="258"/>
      <c r="D165" s="240" t="s">
        <v>177</v>
      </c>
      <c r="E165" s="259" t="s">
        <v>1</v>
      </c>
      <c r="F165" s="260" t="s">
        <v>1624</v>
      </c>
      <c r="G165" s="258"/>
      <c r="H165" s="261">
        <v>1.913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7" t="s">
        <v>177</v>
      </c>
      <c r="AU165" s="267" t="s">
        <v>82</v>
      </c>
      <c r="AV165" s="14" t="s">
        <v>82</v>
      </c>
      <c r="AW165" s="14" t="s">
        <v>30</v>
      </c>
      <c r="AX165" s="14" t="s">
        <v>80</v>
      </c>
      <c r="AY165" s="267" t="s">
        <v>164</v>
      </c>
    </row>
    <row r="166" s="12" customFormat="1" ht="22.8" customHeight="1">
      <c r="A166" s="12"/>
      <c r="B166" s="211"/>
      <c r="C166" s="212"/>
      <c r="D166" s="213" t="s">
        <v>72</v>
      </c>
      <c r="E166" s="225" t="s">
        <v>111</v>
      </c>
      <c r="F166" s="225" t="s">
        <v>281</v>
      </c>
      <c r="G166" s="212"/>
      <c r="H166" s="212"/>
      <c r="I166" s="215"/>
      <c r="J166" s="226">
        <f>BK166</f>
        <v>0</v>
      </c>
      <c r="K166" s="212"/>
      <c r="L166" s="217"/>
      <c r="M166" s="218"/>
      <c r="N166" s="219"/>
      <c r="O166" s="219"/>
      <c r="P166" s="220">
        <f>SUM(P167:P199)</f>
        <v>0</v>
      </c>
      <c r="Q166" s="219"/>
      <c r="R166" s="220">
        <f>SUM(R167:R199)</f>
        <v>4.6755719080000002</v>
      </c>
      <c r="S166" s="219"/>
      <c r="T166" s="221">
        <f>SUM(T167:T199)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2" t="s">
        <v>80</v>
      </c>
      <c r="AT166" s="223" t="s">
        <v>72</v>
      </c>
      <c r="AU166" s="223" t="s">
        <v>80</v>
      </c>
      <c r="AY166" s="222" t="s">
        <v>164</v>
      </c>
      <c r="BK166" s="224">
        <f>SUM(BK167:BK199)</f>
        <v>0</v>
      </c>
    </row>
    <row r="167" s="2" customFormat="1" ht="16.5" customHeight="1">
      <c r="A167" s="38"/>
      <c r="B167" s="39"/>
      <c r="C167" s="227" t="s">
        <v>231</v>
      </c>
      <c r="D167" s="227" t="s">
        <v>166</v>
      </c>
      <c r="E167" s="228" t="s">
        <v>572</v>
      </c>
      <c r="F167" s="229" t="s">
        <v>573</v>
      </c>
      <c r="G167" s="230" t="s">
        <v>202</v>
      </c>
      <c r="H167" s="231">
        <v>1.651</v>
      </c>
      <c r="I167" s="232"/>
      <c r="J167" s="233">
        <f>ROUND(I167*H167,2)</f>
        <v>0</v>
      </c>
      <c r="K167" s="229" t="s">
        <v>170</v>
      </c>
      <c r="L167" s="44"/>
      <c r="M167" s="234" t="s">
        <v>1</v>
      </c>
      <c r="N167" s="235" t="s">
        <v>38</v>
      </c>
      <c r="O167" s="91"/>
      <c r="P167" s="236">
        <f>O167*H167</f>
        <v>0</v>
      </c>
      <c r="Q167" s="236">
        <v>2.5021499999999999</v>
      </c>
      <c r="R167" s="236">
        <f>Q167*H167</f>
        <v>4.1310496499999996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171</v>
      </c>
      <c r="AT167" s="238" t="s">
        <v>166</v>
      </c>
      <c r="AU167" s="238" t="s">
        <v>82</v>
      </c>
      <c r="AY167" s="17" t="s">
        <v>164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80</v>
      </c>
      <c r="BK167" s="239">
        <f>ROUND(I167*H167,2)</f>
        <v>0</v>
      </c>
      <c r="BL167" s="17" t="s">
        <v>171</v>
      </c>
      <c r="BM167" s="238" t="s">
        <v>1625</v>
      </c>
    </row>
    <row r="168" s="2" customFormat="1">
      <c r="A168" s="38"/>
      <c r="B168" s="39"/>
      <c r="C168" s="40"/>
      <c r="D168" s="240" t="s">
        <v>173</v>
      </c>
      <c r="E168" s="40"/>
      <c r="F168" s="241" t="s">
        <v>575</v>
      </c>
      <c r="G168" s="40"/>
      <c r="H168" s="40"/>
      <c r="I168" s="242"/>
      <c r="J168" s="40"/>
      <c r="K168" s="40"/>
      <c r="L168" s="44"/>
      <c r="M168" s="243"/>
      <c r="N168" s="244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173</v>
      </c>
      <c r="AU168" s="17" t="s">
        <v>82</v>
      </c>
    </row>
    <row r="169" s="2" customFormat="1">
      <c r="A169" s="38"/>
      <c r="B169" s="39"/>
      <c r="C169" s="40"/>
      <c r="D169" s="245" t="s">
        <v>175</v>
      </c>
      <c r="E169" s="40"/>
      <c r="F169" s="246" t="s">
        <v>576</v>
      </c>
      <c r="G169" s="40"/>
      <c r="H169" s="40"/>
      <c r="I169" s="242"/>
      <c r="J169" s="40"/>
      <c r="K169" s="40"/>
      <c r="L169" s="44"/>
      <c r="M169" s="243"/>
      <c r="N169" s="244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82</v>
      </c>
    </row>
    <row r="170" s="13" customFormat="1">
      <c r="A170" s="13"/>
      <c r="B170" s="247"/>
      <c r="C170" s="248"/>
      <c r="D170" s="240" t="s">
        <v>177</v>
      </c>
      <c r="E170" s="249" t="s">
        <v>1</v>
      </c>
      <c r="F170" s="250" t="s">
        <v>180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177</v>
      </c>
      <c r="AU170" s="256" t="s">
        <v>82</v>
      </c>
      <c r="AV170" s="13" t="s">
        <v>80</v>
      </c>
      <c r="AW170" s="13" t="s">
        <v>30</v>
      </c>
      <c r="AX170" s="13" t="s">
        <v>73</v>
      </c>
      <c r="AY170" s="256" t="s">
        <v>164</v>
      </c>
    </row>
    <row r="171" s="14" customFormat="1">
      <c r="A171" s="14"/>
      <c r="B171" s="257"/>
      <c r="C171" s="258"/>
      <c r="D171" s="240" t="s">
        <v>177</v>
      </c>
      <c r="E171" s="259" t="s">
        <v>1</v>
      </c>
      <c r="F171" s="260" t="s">
        <v>1626</v>
      </c>
      <c r="G171" s="258"/>
      <c r="H171" s="261">
        <v>0.438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177</v>
      </c>
      <c r="AU171" s="267" t="s">
        <v>82</v>
      </c>
      <c r="AV171" s="14" t="s">
        <v>82</v>
      </c>
      <c r="AW171" s="14" t="s">
        <v>30</v>
      </c>
      <c r="AX171" s="14" t="s">
        <v>73</v>
      </c>
      <c r="AY171" s="267" t="s">
        <v>164</v>
      </c>
    </row>
    <row r="172" s="14" customFormat="1">
      <c r="A172" s="14"/>
      <c r="B172" s="257"/>
      <c r="C172" s="258"/>
      <c r="D172" s="240" t="s">
        <v>177</v>
      </c>
      <c r="E172" s="259" t="s">
        <v>1</v>
      </c>
      <c r="F172" s="260" t="s">
        <v>1627</v>
      </c>
      <c r="G172" s="258"/>
      <c r="H172" s="261">
        <v>0.25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7" t="s">
        <v>177</v>
      </c>
      <c r="AU172" s="267" t="s">
        <v>82</v>
      </c>
      <c r="AV172" s="14" t="s">
        <v>82</v>
      </c>
      <c r="AW172" s="14" t="s">
        <v>30</v>
      </c>
      <c r="AX172" s="14" t="s">
        <v>73</v>
      </c>
      <c r="AY172" s="267" t="s">
        <v>164</v>
      </c>
    </row>
    <row r="173" s="13" customFormat="1">
      <c r="A173" s="13"/>
      <c r="B173" s="247"/>
      <c r="C173" s="248"/>
      <c r="D173" s="240" t="s">
        <v>177</v>
      </c>
      <c r="E173" s="249" t="s">
        <v>1</v>
      </c>
      <c r="F173" s="250" t="s">
        <v>178</v>
      </c>
      <c r="G173" s="248"/>
      <c r="H173" s="249" t="s">
        <v>1</v>
      </c>
      <c r="I173" s="251"/>
      <c r="J173" s="248"/>
      <c r="K173" s="248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177</v>
      </c>
      <c r="AU173" s="256" t="s">
        <v>82</v>
      </c>
      <c r="AV173" s="13" t="s">
        <v>80</v>
      </c>
      <c r="AW173" s="13" t="s">
        <v>30</v>
      </c>
      <c r="AX173" s="13" t="s">
        <v>73</v>
      </c>
      <c r="AY173" s="256" t="s">
        <v>164</v>
      </c>
    </row>
    <row r="174" s="14" customFormat="1">
      <c r="A174" s="14"/>
      <c r="B174" s="257"/>
      <c r="C174" s="258"/>
      <c r="D174" s="240" t="s">
        <v>177</v>
      </c>
      <c r="E174" s="259" t="s">
        <v>1</v>
      </c>
      <c r="F174" s="260" t="s">
        <v>1628</v>
      </c>
      <c r="G174" s="258"/>
      <c r="H174" s="261">
        <v>0.52500000000000002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177</v>
      </c>
      <c r="AU174" s="267" t="s">
        <v>82</v>
      </c>
      <c r="AV174" s="14" t="s">
        <v>82</v>
      </c>
      <c r="AW174" s="14" t="s">
        <v>30</v>
      </c>
      <c r="AX174" s="14" t="s">
        <v>73</v>
      </c>
      <c r="AY174" s="267" t="s">
        <v>164</v>
      </c>
    </row>
    <row r="175" s="14" customFormat="1">
      <c r="A175" s="14"/>
      <c r="B175" s="257"/>
      <c r="C175" s="258"/>
      <c r="D175" s="240" t="s">
        <v>177</v>
      </c>
      <c r="E175" s="259" t="s">
        <v>1</v>
      </c>
      <c r="F175" s="260" t="s">
        <v>1626</v>
      </c>
      <c r="G175" s="258"/>
      <c r="H175" s="261">
        <v>0.438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7" t="s">
        <v>177</v>
      </c>
      <c r="AU175" s="267" t="s">
        <v>82</v>
      </c>
      <c r="AV175" s="14" t="s">
        <v>82</v>
      </c>
      <c r="AW175" s="14" t="s">
        <v>30</v>
      </c>
      <c r="AX175" s="14" t="s">
        <v>73</v>
      </c>
      <c r="AY175" s="267" t="s">
        <v>164</v>
      </c>
    </row>
    <row r="176" s="15" customFormat="1">
      <c r="A176" s="15"/>
      <c r="B176" s="268"/>
      <c r="C176" s="269"/>
      <c r="D176" s="240" t="s">
        <v>177</v>
      </c>
      <c r="E176" s="270" t="s">
        <v>1</v>
      </c>
      <c r="F176" s="271" t="s">
        <v>182</v>
      </c>
      <c r="G176" s="269"/>
      <c r="H176" s="272">
        <v>1.651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8" t="s">
        <v>177</v>
      </c>
      <c r="AU176" s="278" t="s">
        <v>82</v>
      </c>
      <c r="AV176" s="15" t="s">
        <v>171</v>
      </c>
      <c r="AW176" s="15" t="s">
        <v>30</v>
      </c>
      <c r="AX176" s="15" t="s">
        <v>80</v>
      </c>
      <c r="AY176" s="278" t="s">
        <v>164</v>
      </c>
    </row>
    <row r="177" s="2" customFormat="1" ht="24.15" customHeight="1">
      <c r="A177" s="38"/>
      <c r="B177" s="39"/>
      <c r="C177" s="227" t="s">
        <v>242</v>
      </c>
      <c r="D177" s="227" t="s">
        <v>166</v>
      </c>
      <c r="E177" s="228" t="s">
        <v>578</v>
      </c>
      <c r="F177" s="229" t="s">
        <v>579</v>
      </c>
      <c r="G177" s="230" t="s">
        <v>202</v>
      </c>
      <c r="H177" s="231">
        <v>1.651</v>
      </c>
      <c r="I177" s="232"/>
      <c r="J177" s="233">
        <f>ROUND(I177*H177,2)</f>
        <v>0</v>
      </c>
      <c r="K177" s="229" t="s">
        <v>170</v>
      </c>
      <c r="L177" s="44"/>
      <c r="M177" s="234" t="s">
        <v>1</v>
      </c>
      <c r="N177" s="235" t="s">
        <v>38</v>
      </c>
      <c r="O177" s="91"/>
      <c r="P177" s="236">
        <f>O177*H177</f>
        <v>0</v>
      </c>
      <c r="Q177" s="236">
        <v>0.048579999999999998</v>
      </c>
      <c r="R177" s="236">
        <f>Q177*H177</f>
        <v>0.080205579999999999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171</v>
      </c>
      <c r="AT177" s="238" t="s">
        <v>166</v>
      </c>
      <c r="AU177" s="238" t="s">
        <v>82</v>
      </c>
      <c r="AY177" s="17" t="s">
        <v>164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80</v>
      </c>
      <c r="BK177" s="239">
        <f>ROUND(I177*H177,2)</f>
        <v>0</v>
      </c>
      <c r="BL177" s="17" t="s">
        <v>171</v>
      </c>
      <c r="BM177" s="238" t="s">
        <v>1629</v>
      </c>
    </row>
    <row r="178" s="2" customFormat="1">
      <c r="A178" s="38"/>
      <c r="B178" s="39"/>
      <c r="C178" s="40"/>
      <c r="D178" s="240" t="s">
        <v>173</v>
      </c>
      <c r="E178" s="40"/>
      <c r="F178" s="241" t="s">
        <v>581</v>
      </c>
      <c r="G178" s="40"/>
      <c r="H178" s="40"/>
      <c r="I178" s="242"/>
      <c r="J178" s="40"/>
      <c r="K178" s="40"/>
      <c r="L178" s="44"/>
      <c r="M178" s="243"/>
      <c r="N178" s="244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173</v>
      </c>
      <c r="AU178" s="17" t="s">
        <v>82</v>
      </c>
    </row>
    <row r="179" s="2" customFormat="1">
      <c r="A179" s="38"/>
      <c r="B179" s="39"/>
      <c r="C179" s="40"/>
      <c r="D179" s="245" t="s">
        <v>175</v>
      </c>
      <c r="E179" s="40"/>
      <c r="F179" s="246" t="s">
        <v>582</v>
      </c>
      <c r="G179" s="40"/>
      <c r="H179" s="40"/>
      <c r="I179" s="242"/>
      <c r="J179" s="40"/>
      <c r="K179" s="40"/>
      <c r="L179" s="44"/>
      <c r="M179" s="243"/>
      <c r="N179" s="244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175</v>
      </c>
      <c r="AU179" s="17" t="s">
        <v>82</v>
      </c>
    </row>
    <row r="180" s="14" customFormat="1">
      <c r="A180" s="14"/>
      <c r="B180" s="257"/>
      <c r="C180" s="258"/>
      <c r="D180" s="240" t="s">
        <v>177</v>
      </c>
      <c r="E180" s="259" t="s">
        <v>1</v>
      </c>
      <c r="F180" s="260" t="s">
        <v>583</v>
      </c>
      <c r="G180" s="258"/>
      <c r="H180" s="261">
        <v>1.651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177</v>
      </c>
      <c r="AU180" s="267" t="s">
        <v>82</v>
      </c>
      <c r="AV180" s="14" t="s">
        <v>82</v>
      </c>
      <c r="AW180" s="14" t="s">
        <v>30</v>
      </c>
      <c r="AX180" s="14" t="s">
        <v>73</v>
      </c>
      <c r="AY180" s="267" t="s">
        <v>164</v>
      </c>
    </row>
    <row r="181" s="15" customFormat="1">
      <c r="A181" s="15"/>
      <c r="B181" s="268"/>
      <c r="C181" s="269"/>
      <c r="D181" s="240" t="s">
        <v>177</v>
      </c>
      <c r="E181" s="270" t="s">
        <v>1</v>
      </c>
      <c r="F181" s="271" t="s">
        <v>182</v>
      </c>
      <c r="G181" s="269"/>
      <c r="H181" s="272">
        <v>1.651</v>
      </c>
      <c r="I181" s="273"/>
      <c r="J181" s="269"/>
      <c r="K181" s="269"/>
      <c r="L181" s="274"/>
      <c r="M181" s="275"/>
      <c r="N181" s="276"/>
      <c r="O181" s="276"/>
      <c r="P181" s="276"/>
      <c r="Q181" s="276"/>
      <c r="R181" s="276"/>
      <c r="S181" s="276"/>
      <c r="T181" s="27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8" t="s">
        <v>177</v>
      </c>
      <c r="AU181" s="278" t="s">
        <v>82</v>
      </c>
      <c r="AV181" s="15" t="s">
        <v>171</v>
      </c>
      <c r="AW181" s="15" t="s">
        <v>30</v>
      </c>
      <c r="AX181" s="15" t="s">
        <v>80</v>
      </c>
      <c r="AY181" s="278" t="s">
        <v>164</v>
      </c>
    </row>
    <row r="182" s="2" customFormat="1" ht="16.5" customHeight="1">
      <c r="A182" s="38"/>
      <c r="B182" s="39"/>
      <c r="C182" s="227" t="s">
        <v>251</v>
      </c>
      <c r="D182" s="227" t="s">
        <v>166</v>
      </c>
      <c r="E182" s="228" t="s">
        <v>584</v>
      </c>
      <c r="F182" s="229" t="s">
        <v>585</v>
      </c>
      <c r="G182" s="230" t="s">
        <v>169</v>
      </c>
      <c r="H182" s="231">
        <v>6.9749999999999996</v>
      </c>
      <c r="I182" s="232"/>
      <c r="J182" s="233">
        <f>ROUND(I182*H182,2)</f>
        <v>0</v>
      </c>
      <c r="K182" s="229" t="s">
        <v>170</v>
      </c>
      <c r="L182" s="44"/>
      <c r="M182" s="234" t="s">
        <v>1</v>
      </c>
      <c r="N182" s="235" t="s">
        <v>38</v>
      </c>
      <c r="O182" s="91"/>
      <c r="P182" s="236">
        <f>O182*H182</f>
        <v>0</v>
      </c>
      <c r="Q182" s="236">
        <v>0.041744200000000002</v>
      </c>
      <c r="R182" s="236">
        <f>Q182*H182</f>
        <v>0.29116579500000001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171</v>
      </c>
      <c r="AT182" s="238" t="s">
        <v>166</v>
      </c>
      <c r="AU182" s="238" t="s">
        <v>82</v>
      </c>
      <c r="AY182" s="17" t="s">
        <v>164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80</v>
      </c>
      <c r="BK182" s="239">
        <f>ROUND(I182*H182,2)</f>
        <v>0</v>
      </c>
      <c r="BL182" s="17" t="s">
        <v>171</v>
      </c>
      <c r="BM182" s="238" t="s">
        <v>1630</v>
      </c>
    </row>
    <row r="183" s="2" customFormat="1">
      <c r="A183" s="38"/>
      <c r="B183" s="39"/>
      <c r="C183" s="40"/>
      <c r="D183" s="240" t="s">
        <v>173</v>
      </c>
      <c r="E183" s="40"/>
      <c r="F183" s="241" t="s">
        <v>587</v>
      </c>
      <c r="G183" s="40"/>
      <c r="H183" s="40"/>
      <c r="I183" s="242"/>
      <c r="J183" s="40"/>
      <c r="K183" s="40"/>
      <c r="L183" s="44"/>
      <c r="M183" s="243"/>
      <c r="N183" s="244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173</v>
      </c>
      <c r="AU183" s="17" t="s">
        <v>82</v>
      </c>
    </row>
    <row r="184" s="2" customFormat="1">
      <c r="A184" s="38"/>
      <c r="B184" s="39"/>
      <c r="C184" s="40"/>
      <c r="D184" s="245" t="s">
        <v>175</v>
      </c>
      <c r="E184" s="40"/>
      <c r="F184" s="246" t="s">
        <v>588</v>
      </c>
      <c r="G184" s="40"/>
      <c r="H184" s="40"/>
      <c r="I184" s="242"/>
      <c r="J184" s="40"/>
      <c r="K184" s="40"/>
      <c r="L184" s="44"/>
      <c r="M184" s="243"/>
      <c r="N184" s="244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82</v>
      </c>
    </row>
    <row r="185" s="13" customFormat="1">
      <c r="A185" s="13"/>
      <c r="B185" s="247"/>
      <c r="C185" s="248"/>
      <c r="D185" s="240" t="s">
        <v>177</v>
      </c>
      <c r="E185" s="249" t="s">
        <v>1</v>
      </c>
      <c r="F185" s="250" t="s">
        <v>180</v>
      </c>
      <c r="G185" s="248"/>
      <c r="H185" s="249" t="s">
        <v>1</v>
      </c>
      <c r="I185" s="251"/>
      <c r="J185" s="248"/>
      <c r="K185" s="248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177</v>
      </c>
      <c r="AU185" s="256" t="s">
        <v>82</v>
      </c>
      <c r="AV185" s="13" t="s">
        <v>80</v>
      </c>
      <c r="AW185" s="13" t="s">
        <v>30</v>
      </c>
      <c r="AX185" s="13" t="s">
        <v>73</v>
      </c>
      <c r="AY185" s="256" t="s">
        <v>164</v>
      </c>
    </row>
    <row r="186" s="14" customFormat="1">
      <c r="A186" s="14"/>
      <c r="B186" s="257"/>
      <c r="C186" s="258"/>
      <c r="D186" s="240" t="s">
        <v>177</v>
      </c>
      <c r="E186" s="259" t="s">
        <v>1</v>
      </c>
      <c r="F186" s="260" t="s">
        <v>589</v>
      </c>
      <c r="G186" s="258"/>
      <c r="H186" s="261">
        <v>1.125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177</v>
      </c>
      <c r="AU186" s="267" t="s">
        <v>82</v>
      </c>
      <c r="AV186" s="14" t="s">
        <v>82</v>
      </c>
      <c r="AW186" s="14" t="s">
        <v>30</v>
      </c>
      <c r="AX186" s="14" t="s">
        <v>73</v>
      </c>
      <c r="AY186" s="267" t="s">
        <v>164</v>
      </c>
    </row>
    <row r="187" s="14" customFormat="1">
      <c r="A187" s="14"/>
      <c r="B187" s="257"/>
      <c r="C187" s="258"/>
      <c r="D187" s="240" t="s">
        <v>177</v>
      </c>
      <c r="E187" s="259" t="s">
        <v>1</v>
      </c>
      <c r="F187" s="260" t="s">
        <v>590</v>
      </c>
      <c r="G187" s="258"/>
      <c r="H187" s="261">
        <v>1.5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177</v>
      </c>
      <c r="AU187" s="267" t="s">
        <v>82</v>
      </c>
      <c r="AV187" s="14" t="s">
        <v>82</v>
      </c>
      <c r="AW187" s="14" t="s">
        <v>30</v>
      </c>
      <c r="AX187" s="14" t="s">
        <v>73</v>
      </c>
      <c r="AY187" s="267" t="s">
        <v>164</v>
      </c>
    </row>
    <row r="188" s="13" customFormat="1">
      <c r="A188" s="13"/>
      <c r="B188" s="247"/>
      <c r="C188" s="248"/>
      <c r="D188" s="240" t="s">
        <v>177</v>
      </c>
      <c r="E188" s="249" t="s">
        <v>1</v>
      </c>
      <c r="F188" s="250" t="s">
        <v>178</v>
      </c>
      <c r="G188" s="248"/>
      <c r="H188" s="249" t="s">
        <v>1</v>
      </c>
      <c r="I188" s="251"/>
      <c r="J188" s="248"/>
      <c r="K188" s="248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177</v>
      </c>
      <c r="AU188" s="256" t="s">
        <v>82</v>
      </c>
      <c r="AV188" s="13" t="s">
        <v>80</v>
      </c>
      <c r="AW188" s="13" t="s">
        <v>30</v>
      </c>
      <c r="AX188" s="13" t="s">
        <v>73</v>
      </c>
      <c r="AY188" s="256" t="s">
        <v>164</v>
      </c>
    </row>
    <row r="189" s="14" customFormat="1">
      <c r="A189" s="14"/>
      <c r="B189" s="257"/>
      <c r="C189" s="258"/>
      <c r="D189" s="240" t="s">
        <v>177</v>
      </c>
      <c r="E189" s="259" t="s">
        <v>1</v>
      </c>
      <c r="F189" s="260" t="s">
        <v>591</v>
      </c>
      <c r="G189" s="258"/>
      <c r="H189" s="261">
        <v>2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7" t="s">
        <v>177</v>
      </c>
      <c r="AU189" s="267" t="s">
        <v>82</v>
      </c>
      <c r="AV189" s="14" t="s">
        <v>82</v>
      </c>
      <c r="AW189" s="14" t="s">
        <v>30</v>
      </c>
      <c r="AX189" s="14" t="s">
        <v>73</v>
      </c>
      <c r="AY189" s="267" t="s">
        <v>164</v>
      </c>
    </row>
    <row r="190" s="14" customFormat="1">
      <c r="A190" s="14"/>
      <c r="B190" s="257"/>
      <c r="C190" s="258"/>
      <c r="D190" s="240" t="s">
        <v>177</v>
      </c>
      <c r="E190" s="259" t="s">
        <v>1</v>
      </c>
      <c r="F190" s="260" t="s">
        <v>592</v>
      </c>
      <c r="G190" s="258"/>
      <c r="H190" s="261">
        <v>2.3500000000000001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7" t="s">
        <v>177</v>
      </c>
      <c r="AU190" s="267" t="s">
        <v>82</v>
      </c>
      <c r="AV190" s="14" t="s">
        <v>82</v>
      </c>
      <c r="AW190" s="14" t="s">
        <v>30</v>
      </c>
      <c r="AX190" s="14" t="s">
        <v>73</v>
      </c>
      <c r="AY190" s="267" t="s">
        <v>164</v>
      </c>
    </row>
    <row r="191" s="15" customFormat="1">
      <c r="A191" s="15"/>
      <c r="B191" s="268"/>
      <c r="C191" s="269"/>
      <c r="D191" s="240" t="s">
        <v>177</v>
      </c>
      <c r="E191" s="270" t="s">
        <v>1</v>
      </c>
      <c r="F191" s="271" t="s">
        <v>182</v>
      </c>
      <c r="G191" s="269"/>
      <c r="H191" s="272">
        <v>6.9749999999999996</v>
      </c>
      <c r="I191" s="273"/>
      <c r="J191" s="269"/>
      <c r="K191" s="269"/>
      <c r="L191" s="274"/>
      <c r="M191" s="275"/>
      <c r="N191" s="276"/>
      <c r="O191" s="276"/>
      <c r="P191" s="276"/>
      <c r="Q191" s="276"/>
      <c r="R191" s="276"/>
      <c r="S191" s="276"/>
      <c r="T191" s="27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8" t="s">
        <v>177</v>
      </c>
      <c r="AU191" s="278" t="s">
        <v>82</v>
      </c>
      <c r="AV191" s="15" t="s">
        <v>171</v>
      </c>
      <c r="AW191" s="15" t="s">
        <v>30</v>
      </c>
      <c r="AX191" s="15" t="s">
        <v>80</v>
      </c>
      <c r="AY191" s="278" t="s">
        <v>164</v>
      </c>
    </row>
    <row r="192" s="2" customFormat="1" ht="16.5" customHeight="1">
      <c r="A192" s="38"/>
      <c r="B192" s="39"/>
      <c r="C192" s="227" t="s">
        <v>259</v>
      </c>
      <c r="D192" s="227" t="s">
        <v>166</v>
      </c>
      <c r="E192" s="228" t="s">
        <v>593</v>
      </c>
      <c r="F192" s="229" t="s">
        <v>594</v>
      </c>
      <c r="G192" s="230" t="s">
        <v>169</v>
      </c>
      <c r="H192" s="231">
        <v>6.9749999999999996</v>
      </c>
      <c r="I192" s="232"/>
      <c r="J192" s="233">
        <f>ROUND(I192*H192,2)</f>
        <v>0</v>
      </c>
      <c r="K192" s="229" t="s">
        <v>170</v>
      </c>
      <c r="L192" s="44"/>
      <c r="M192" s="234" t="s">
        <v>1</v>
      </c>
      <c r="N192" s="235" t="s">
        <v>38</v>
      </c>
      <c r="O192" s="91"/>
      <c r="P192" s="236">
        <f>O192*H192</f>
        <v>0</v>
      </c>
      <c r="Q192" s="236">
        <v>1.5E-05</v>
      </c>
      <c r="R192" s="236">
        <f>Q192*H192</f>
        <v>0.000104625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171</v>
      </c>
      <c r="AT192" s="238" t="s">
        <v>166</v>
      </c>
      <c r="AU192" s="238" t="s">
        <v>82</v>
      </c>
      <c r="AY192" s="17" t="s">
        <v>164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80</v>
      </c>
      <c r="BK192" s="239">
        <f>ROUND(I192*H192,2)</f>
        <v>0</v>
      </c>
      <c r="BL192" s="17" t="s">
        <v>171</v>
      </c>
      <c r="BM192" s="238" t="s">
        <v>1631</v>
      </c>
    </row>
    <row r="193" s="2" customFormat="1">
      <c r="A193" s="38"/>
      <c r="B193" s="39"/>
      <c r="C193" s="40"/>
      <c r="D193" s="240" t="s">
        <v>173</v>
      </c>
      <c r="E193" s="40"/>
      <c r="F193" s="241" t="s">
        <v>596</v>
      </c>
      <c r="G193" s="40"/>
      <c r="H193" s="40"/>
      <c r="I193" s="242"/>
      <c r="J193" s="40"/>
      <c r="K193" s="40"/>
      <c r="L193" s="44"/>
      <c r="M193" s="243"/>
      <c r="N193" s="244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173</v>
      </c>
      <c r="AU193" s="17" t="s">
        <v>82</v>
      </c>
    </row>
    <row r="194" s="2" customFormat="1">
      <c r="A194" s="38"/>
      <c r="B194" s="39"/>
      <c r="C194" s="40"/>
      <c r="D194" s="245" t="s">
        <v>175</v>
      </c>
      <c r="E194" s="40"/>
      <c r="F194" s="246" t="s">
        <v>597</v>
      </c>
      <c r="G194" s="40"/>
      <c r="H194" s="40"/>
      <c r="I194" s="242"/>
      <c r="J194" s="40"/>
      <c r="K194" s="40"/>
      <c r="L194" s="44"/>
      <c r="M194" s="243"/>
      <c r="N194" s="244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82</v>
      </c>
    </row>
    <row r="195" s="14" customFormat="1">
      <c r="A195" s="14"/>
      <c r="B195" s="257"/>
      <c r="C195" s="258"/>
      <c r="D195" s="240" t="s">
        <v>177</v>
      </c>
      <c r="E195" s="259" t="s">
        <v>1</v>
      </c>
      <c r="F195" s="260" t="s">
        <v>598</v>
      </c>
      <c r="G195" s="258"/>
      <c r="H195" s="261">
        <v>6.9749999999999996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177</v>
      </c>
      <c r="AU195" s="267" t="s">
        <v>82</v>
      </c>
      <c r="AV195" s="14" t="s">
        <v>82</v>
      </c>
      <c r="AW195" s="14" t="s">
        <v>30</v>
      </c>
      <c r="AX195" s="14" t="s">
        <v>80</v>
      </c>
      <c r="AY195" s="267" t="s">
        <v>164</v>
      </c>
    </row>
    <row r="196" s="2" customFormat="1" ht="16.5" customHeight="1">
      <c r="A196" s="38"/>
      <c r="B196" s="39"/>
      <c r="C196" s="227" t="s">
        <v>265</v>
      </c>
      <c r="D196" s="227" t="s">
        <v>166</v>
      </c>
      <c r="E196" s="228" t="s">
        <v>599</v>
      </c>
      <c r="F196" s="229" t="s">
        <v>600</v>
      </c>
      <c r="G196" s="230" t="s">
        <v>216</v>
      </c>
      <c r="H196" s="231">
        <v>0.16500000000000001</v>
      </c>
      <c r="I196" s="232"/>
      <c r="J196" s="233">
        <f>ROUND(I196*H196,2)</f>
        <v>0</v>
      </c>
      <c r="K196" s="229" t="s">
        <v>170</v>
      </c>
      <c r="L196" s="44"/>
      <c r="M196" s="234" t="s">
        <v>1</v>
      </c>
      <c r="N196" s="235" t="s">
        <v>38</v>
      </c>
      <c r="O196" s="91"/>
      <c r="P196" s="236">
        <f>O196*H196</f>
        <v>0</v>
      </c>
      <c r="Q196" s="236">
        <v>1.0487652000000001</v>
      </c>
      <c r="R196" s="236">
        <f>Q196*H196</f>
        <v>0.17304625800000001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171</v>
      </c>
      <c r="AT196" s="238" t="s">
        <v>166</v>
      </c>
      <c r="AU196" s="238" t="s">
        <v>82</v>
      </c>
      <c r="AY196" s="17" t="s">
        <v>164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80</v>
      </c>
      <c r="BK196" s="239">
        <f>ROUND(I196*H196,2)</f>
        <v>0</v>
      </c>
      <c r="BL196" s="17" t="s">
        <v>171</v>
      </c>
      <c r="BM196" s="238" t="s">
        <v>1632</v>
      </c>
    </row>
    <row r="197" s="2" customFormat="1">
      <c r="A197" s="38"/>
      <c r="B197" s="39"/>
      <c r="C197" s="40"/>
      <c r="D197" s="240" t="s">
        <v>173</v>
      </c>
      <c r="E197" s="40"/>
      <c r="F197" s="241" t="s">
        <v>602</v>
      </c>
      <c r="G197" s="40"/>
      <c r="H197" s="40"/>
      <c r="I197" s="242"/>
      <c r="J197" s="40"/>
      <c r="K197" s="40"/>
      <c r="L197" s="44"/>
      <c r="M197" s="243"/>
      <c r="N197" s="24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173</v>
      </c>
      <c r="AU197" s="17" t="s">
        <v>82</v>
      </c>
    </row>
    <row r="198" s="2" customFormat="1">
      <c r="A198" s="38"/>
      <c r="B198" s="39"/>
      <c r="C198" s="40"/>
      <c r="D198" s="245" t="s">
        <v>175</v>
      </c>
      <c r="E198" s="40"/>
      <c r="F198" s="246" t="s">
        <v>603</v>
      </c>
      <c r="G198" s="40"/>
      <c r="H198" s="40"/>
      <c r="I198" s="242"/>
      <c r="J198" s="40"/>
      <c r="K198" s="40"/>
      <c r="L198" s="44"/>
      <c r="M198" s="243"/>
      <c r="N198" s="24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82</v>
      </c>
    </row>
    <row r="199" s="14" customFormat="1">
      <c r="A199" s="14"/>
      <c r="B199" s="257"/>
      <c r="C199" s="258"/>
      <c r="D199" s="240" t="s">
        <v>177</v>
      </c>
      <c r="E199" s="259" t="s">
        <v>1</v>
      </c>
      <c r="F199" s="260" t="s">
        <v>604</v>
      </c>
      <c r="G199" s="258"/>
      <c r="H199" s="261">
        <v>0.16500000000000001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177</v>
      </c>
      <c r="AU199" s="267" t="s">
        <v>82</v>
      </c>
      <c r="AV199" s="14" t="s">
        <v>82</v>
      </c>
      <c r="AW199" s="14" t="s">
        <v>30</v>
      </c>
      <c r="AX199" s="14" t="s">
        <v>80</v>
      </c>
      <c r="AY199" s="267" t="s">
        <v>164</v>
      </c>
    </row>
    <row r="200" s="12" customFormat="1" ht="22.8" customHeight="1">
      <c r="A200" s="12"/>
      <c r="B200" s="211"/>
      <c r="C200" s="212"/>
      <c r="D200" s="213" t="s">
        <v>72</v>
      </c>
      <c r="E200" s="225" t="s">
        <v>171</v>
      </c>
      <c r="F200" s="225" t="s">
        <v>290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SUM(P201:P219)</f>
        <v>0</v>
      </c>
      <c r="Q200" s="219"/>
      <c r="R200" s="220">
        <f>SUM(R201:R219)</f>
        <v>29.386814679999997</v>
      </c>
      <c r="S200" s="219"/>
      <c r="T200" s="221">
        <f>SUM(T201:T219)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80</v>
      </c>
      <c r="AT200" s="223" t="s">
        <v>72</v>
      </c>
      <c r="AU200" s="223" t="s">
        <v>80</v>
      </c>
      <c r="AY200" s="222" t="s">
        <v>164</v>
      </c>
      <c r="BK200" s="224">
        <f>SUM(BK201:BK219)</f>
        <v>0</v>
      </c>
    </row>
    <row r="201" s="2" customFormat="1" ht="24.15" customHeight="1">
      <c r="A201" s="38"/>
      <c r="B201" s="39"/>
      <c r="C201" s="227" t="s">
        <v>275</v>
      </c>
      <c r="D201" s="227" t="s">
        <v>166</v>
      </c>
      <c r="E201" s="228" t="s">
        <v>291</v>
      </c>
      <c r="F201" s="229" t="s">
        <v>292</v>
      </c>
      <c r="G201" s="230" t="s">
        <v>216</v>
      </c>
      <c r="H201" s="231">
        <v>0.095000000000000001</v>
      </c>
      <c r="I201" s="232"/>
      <c r="J201" s="233">
        <f>ROUND(I201*H201,2)</f>
        <v>0</v>
      </c>
      <c r="K201" s="229" t="s">
        <v>170</v>
      </c>
      <c r="L201" s="44"/>
      <c r="M201" s="234" t="s">
        <v>1</v>
      </c>
      <c r="N201" s="235" t="s">
        <v>38</v>
      </c>
      <c r="O201" s="91"/>
      <c r="P201" s="236">
        <f>O201*H201</f>
        <v>0</v>
      </c>
      <c r="Q201" s="236">
        <v>1.0606640000000001</v>
      </c>
      <c r="R201" s="236">
        <f>Q201*H201</f>
        <v>0.10076308000000001</v>
      </c>
      <c r="S201" s="236">
        <v>0</v>
      </c>
      <c r="T201" s="23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171</v>
      </c>
      <c r="AT201" s="238" t="s">
        <v>166</v>
      </c>
      <c r="AU201" s="238" t="s">
        <v>82</v>
      </c>
      <c r="AY201" s="17" t="s">
        <v>164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80</v>
      </c>
      <c r="BK201" s="239">
        <f>ROUND(I201*H201,2)</f>
        <v>0</v>
      </c>
      <c r="BL201" s="17" t="s">
        <v>171</v>
      </c>
      <c r="BM201" s="238" t="s">
        <v>1633</v>
      </c>
    </row>
    <row r="202" s="2" customFormat="1">
      <c r="A202" s="38"/>
      <c r="B202" s="39"/>
      <c r="C202" s="40"/>
      <c r="D202" s="240" t="s">
        <v>173</v>
      </c>
      <c r="E202" s="40"/>
      <c r="F202" s="241" t="s">
        <v>294</v>
      </c>
      <c r="G202" s="40"/>
      <c r="H202" s="40"/>
      <c r="I202" s="242"/>
      <c r="J202" s="40"/>
      <c r="K202" s="40"/>
      <c r="L202" s="44"/>
      <c r="M202" s="243"/>
      <c r="N202" s="244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173</v>
      </c>
      <c r="AU202" s="17" t="s">
        <v>82</v>
      </c>
    </row>
    <row r="203" s="2" customFormat="1">
      <c r="A203" s="38"/>
      <c r="B203" s="39"/>
      <c r="C203" s="40"/>
      <c r="D203" s="245" t="s">
        <v>175</v>
      </c>
      <c r="E203" s="40"/>
      <c r="F203" s="246" t="s">
        <v>295</v>
      </c>
      <c r="G203" s="40"/>
      <c r="H203" s="40"/>
      <c r="I203" s="242"/>
      <c r="J203" s="40"/>
      <c r="K203" s="40"/>
      <c r="L203" s="44"/>
      <c r="M203" s="243"/>
      <c r="N203" s="244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175</v>
      </c>
      <c r="AU203" s="17" t="s">
        <v>82</v>
      </c>
    </row>
    <row r="204" s="2" customFormat="1">
      <c r="A204" s="38"/>
      <c r="B204" s="39"/>
      <c r="C204" s="40"/>
      <c r="D204" s="240" t="s">
        <v>206</v>
      </c>
      <c r="E204" s="40"/>
      <c r="F204" s="279" t="s">
        <v>1634</v>
      </c>
      <c r="G204" s="40"/>
      <c r="H204" s="40"/>
      <c r="I204" s="242"/>
      <c r="J204" s="40"/>
      <c r="K204" s="40"/>
      <c r="L204" s="44"/>
      <c r="M204" s="243"/>
      <c r="N204" s="244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206</v>
      </c>
      <c r="AU204" s="17" t="s">
        <v>82</v>
      </c>
    </row>
    <row r="205" s="13" customFormat="1">
      <c r="A205" s="13"/>
      <c r="B205" s="247"/>
      <c r="C205" s="248"/>
      <c r="D205" s="240" t="s">
        <v>177</v>
      </c>
      <c r="E205" s="249" t="s">
        <v>1</v>
      </c>
      <c r="F205" s="250" t="s">
        <v>297</v>
      </c>
      <c r="G205" s="248"/>
      <c r="H205" s="249" t="s">
        <v>1</v>
      </c>
      <c r="I205" s="251"/>
      <c r="J205" s="248"/>
      <c r="K205" s="248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177</v>
      </c>
      <c r="AU205" s="256" t="s">
        <v>82</v>
      </c>
      <c r="AV205" s="13" t="s">
        <v>80</v>
      </c>
      <c r="AW205" s="13" t="s">
        <v>30</v>
      </c>
      <c r="AX205" s="13" t="s">
        <v>73</v>
      </c>
      <c r="AY205" s="256" t="s">
        <v>164</v>
      </c>
    </row>
    <row r="206" s="14" customFormat="1">
      <c r="A206" s="14"/>
      <c r="B206" s="257"/>
      <c r="C206" s="258"/>
      <c r="D206" s="240" t="s">
        <v>177</v>
      </c>
      <c r="E206" s="259" t="s">
        <v>1</v>
      </c>
      <c r="F206" s="260" t="s">
        <v>1635</v>
      </c>
      <c r="G206" s="258"/>
      <c r="H206" s="261">
        <v>0.095000000000000001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7" t="s">
        <v>177</v>
      </c>
      <c r="AU206" s="267" t="s">
        <v>82</v>
      </c>
      <c r="AV206" s="14" t="s">
        <v>82</v>
      </c>
      <c r="AW206" s="14" t="s">
        <v>30</v>
      </c>
      <c r="AX206" s="14" t="s">
        <v>73</v>
      </c>
      <c r="AY206" s="267" t="s">
        <v>164</v>
      </c>
    </row>
    <row r="207" s="15" customFormat="1">
      <c r="A207" s="15"/>
      <c r="B207" s="268"/>
      <c r="C207" s="269"/>
      <c r="D207" s="240" t="s">
        <v>177</v>
      </c>
      <c r="E207" s="270" t="s">
        <v>1</v>
      </c>
      <c r="F207" s="271" t="s">
        <v>182</v>
      </c>
      <c r="G207" s="269"/>
      <c r="H207" s="272">
        <v>0.095000000000000001</v>
      </c>
      <c r="I207" s="273"/>
      <c r="J207" s="269"/>
      <c r="K207" s="269"/>
      <c r="L207" s="274"/>
      <c r="M207" s="275"/>
      <c r="N207" s="276"/>
      <c r="O207" s="276"/>
      <c r="P207" s="276"/>
      <c r="Q207" s="276"/>
      <c r="R207" s="276"/>
      <c r="S207" s="276"/>
      <c r="T207" s="27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8" t="s">
        <v>177</v>
      </c>
      <c r="AU207" s="278" t="s">
        <v>82</v>
      </c>
      <c r="AV207" s="15" t="s">
        <v>171</v>
      </c>
      <c r="AW207" s="15" t="s">
        <v>30</v>
      </c>
      <c r="AX207" s="15" t="s">
        <v>80</v>
      </c>
      <c r="AY207" s="278" t="s">
        <v>164</v>
      </c>
    </row>
    <row r="208" s="2" customFormat="1" ht="33" customHeight="1">
      <c r="A208" s="38"/>
      <c r="B208" s="39"/>
      <c r="C208" s="227" t="s">
        <v>282</v>
      </c>
      <c r="D208" s="227" t="s">
        <v>166</v>
      </c>
      <c r="E208" s="228" t="s">
        <v>300</v>
      </c>
      <c r="F208" s="229" t="s">
        <v>301</v>
      </c>
      <c r="G208" s="230" t="s">
        <v>169</v>
      </c>
      <c r="H208" s="231">
        <v>28.399999999999999</v>
      </c>
      <c r="I208" s="232"/>
      <c r="J208" s="233">
        <f>ROUND(I208*H208,2)</f>
        <v>0</v>
      </c>
      <c r="K208" s="229" t="s">
        <v>170</v>
      </c>
      <c r="L208" s="44"/>
      <c r="M208" s="234" t="s">
        <v>1</v>
      </c>
      <c r="N208" s="235" t="s">
        <v>38</v>
      </c>
      <c r="O208" s="91"/>
      <c r="P208" s="236">
        <f>O208*H208</f>
        <v>0</v>
      </c>
      <c r="Q208" s="236">
        <v>1.031199</v>
      </c>
      <c r="R208" s="236">
        <f>Q208*H208</f>
        <v>29.286051599999997</v>
      </c>
      <c r="S208" s="236">
        <v>0</v>
      </c>
      <c r="T208" s="23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171</v>
      </c>
      <c r="AT208" s="238" t="s">
        <v>166</v>
      </c>
      <c r="AU208" s="238" t="s">
        <v>82</v>
      </c>
      <c r="AY208" s="17" t="s">
        <v>164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80</v>
      </c>
      <c r="BK208" s="239">
        <f>ROUND(I208*H208,2)</f>
        <v>0</v>
      </c>
      <c r="BL208" s="17" t="s">
        <v>171</v>
      </c>
      <c r="BM208" s="238" t="s">
        <v>1636</v>
      </c>
    </row>
    <row r="209" s="2" customFormat="1">
      <c r="A209" s="38"/>
      <c r="B209" s="39"/>
      <c r="C209" s="40"/>
      <c r="D209" s="240" t="s">
        <v>173</v>
      </c>
      <c r="E209" s="40"/>
      <c r="F209" s="241" t="s">
        <v>303</v>
      </c>
      <c r="G209" s="40"/>
      <c r="H209" s="40"/>
      <c r="I209" s="242"/>
      <c r="J209" s="40"/>
      <c r="K209" s="40"/>
      <c r="L209" s="44"/>
      <c r="M209" s="243"/>
      <c r="N209" s="244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173</v>
      </c>
      <c r="AU209" s="17" t="s">
        <v>82</v>
      </c>
    </row>
    <row r="210" s="2" customFormat="1">
      <c r="A210" s="38"/>
      <c r="B210" s="39"/>
      <c r="C210" s="40"/>
      <c r="D210" s="245" t="s">
        <v>175</v>
      </c>
      <c r="E210" s="40"/>
      <c r="F210" s="246" t="s">
        <v>304</v>
      </c>
      <c r="G210" s="40"/>
      <c r="H210" s="40"/>
      <c r="I210" s="242"/>
      <c r="J210" s="40"/>
      <c r="K210" s="40"/>
      <c r="L210" s="44"/>
      <c r="M210" s="243"/>
      <c r="N210" s="244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175</v>
      </c>
      <c r="AU210" s="17" t="s">
        <v>82</v>
      </c>
    </row>
    <row r="211" s="13" customFormat="1">
      <c r="A211" s="13"/>
      <c r="B211" s="247"/>
      <c r="C211" s="248"/>
      <c r="D211" s="240" t="s">
        <v>177</v>
      </c>
      <c r="E211" s="249" t="s">
        <v>1</v>
      </c>
      <c r="F211" s="250" t="s">
        <v>239</v>
      </c>
      <c r="G211" s="248"/>
      <c r="H211" s="249" t="s">
        <v>1</v>
      </c>
      <c r="I211" s="251"/>
      <c r="J211" s="248"/>
      <c r="K211" s="248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177</v>
      </c>
      <c r="AU211" s="256" t="s">
        <v>82</v>
      </c>
      <c r="AV211" s="13" t="s">
        <v>80</v>
      </c>
      <c r="AW211" s="13" t="s">
        <v>30</v>
      </c>
      <c r="AX211" s="13" t="s">
        <v>73</v>
      </c>
      <c r="AY211" s="256" t="s">
        <v>164</v>
      </c>
    </row>
    <row r="212" s="14" customFormat="1">
      <c r="A212" s="14"/>
      <c r="B212" s="257"/>
      <c r="C212" s="258"/>
      <c r="D212" s="240" t="s">
        <v>177</v>
      </c>
      <c r="E212" s="259" t="s">
        <v>1</v>
      </c>
      <c r="F212" s="260" t="s">
        <v>1637</v>
      </c>
      <c r="G212" s="258"/>
      <c r="H212" s="261">
        <v>8.4000000000000004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7" t="s">
        <v>177</v>
      </c>
      <c r="AU212" s="267" t="s">
        <v>82</v>
      </c>
      <c r="AV212" s="14" t="s">
        <v>82</v>
      </c>
      <c r="AW212" s="14" t="s">
        <v>30</v>
      </c>
      <c r="AX212" s="14" t="s">
        <v>73</v>
      </c>
      <c r="AY212" s="267" t="s">
        <v>164</v>
      </c>
    </row>
    <row r="213" s="13" customFormat="1">
      <c r="A213" s="13"/>
      <c r="B213" s="247"/>
      <c r="C213" s="248"/>
      <c r="D213" s="240" t="s">
        <v>177</v>
      </c>
      <c r="E213" s="249" t="s">
        <v>1</v>
      </c>
      <c r="F213" s="250" t="s">
        <v>1638</v>
      </c>
      <c r="G213" s="248"/>
      <c r="H213" s="249" t="s">
        <v>1</v>
      </c>
      <c r="I213" s="251"/>
      <c r="J213" s="248"/>
      <c r="K213" s="248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177</v>
      </c>
      <c r="AU213" s="256" t="s">
        <v>82</v>
      </c>
      <c r="AV213" s="13" t="s">
        <v>80</v>
      </c>
      <c r="AW213" s="13" t="s">
        <v>30</v>
      </c>
      <c r="AX213" s="13" t="s">
        <v>73</v>
      </c>
      <c r="AY213" s="256" t="s">
        <v>164</v>
      </c>
    </row>
    <row r="214" s="14" customFormat="1">
      <c r="A214" s="14"/>
      <c r="B214" s="257"/>
      <c r="C214" s="258"/>
      <c r="D214" s="240" t="s">
        <v>177</v>
      </c>
      <c r="E214" s="259" t="s">
        <v>1</v>
      </c>
      <c r="F214" s="260" t="s">
        <v>1639</v>
      </c>
      <c r="G214" s="258"/>
      <c r="H214" s="261">
        <v>10.5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177</v>
      </c>
      <c r="AU214" s="267" t="s">
        <v>82</v>
      </c>
      <c r="AV214" s="14" t="s">
        <v>82</v>
      </c>
      <c r="AW214" s="14" t="s">
        <v>30</v>
      </c>
      <c r="AX214" s="14" t="s">
        <v>73</v>
      </c>
      <c r="AY214" s="267" t="s">
        <v>164</v>
      </c>
    </row>
    <row r="215" s="13" customFormat="1">
      <c r="A215" s="13"/>
      <c r="B215" s="247"/>
      <c r="C215" s="248"/>
      <c r="D215" s="240" t="s">
        <v>177</v>
      </c>
      <c r="E215" s="249" t="s">
        <v>1</v>
      </c>
      <c r="F215" s="250" t="s">
        <v>1640</v>
      </c>
      <c r="G215" s="248"/>
      <c r="H215" s="249" t="s">
        <v>1</v>
      </c>
      <c r="I215" s="251"/>
      <c r="J215" s="248"/>
      <c r="K215" s="248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177</v>
      </c>
      <c r="AU215" s="256" t="s">
        <v>82</v>
      </c>
      <c r="AV215" s="13" t="s">
        <v>80</v>
      </c>
      <c r="AW215" s="13" t="s">
        <v>30</v>
      </c>
      <c r="AX215" s="13" t="s">
        <v>73</v>
      </c>
      <c r="AY215" s="256" t="s">
        <v>164</v>
      </c>
    </row>
    <row r="216" s="14" customFormat="1">
      <c r="A216" s="14"/>
      <c r="B216" s="257"/>
      <c r="C216" s="258"/>
      <c r="D216" s="240" t="s">
        <v>177</v>
      </c>
      <c r="E216" s="259" t="s">
        <v>1</v>
      </c>
      <c r="F216" s="260" t="s">
        <v>1641</v>
      </c>
      <c r="G216" s="258"/>
      <c r="H216" s="261">
        <v>2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7" t="s">
        <v>177</v>
      </c>
      <c r="AU216" s="267" t="s">
        <v>82</v>
      </c>
      <c r="AV216" s="14" t="s">
        <v>82</v>
      </c>
      <c r="AW216" s="14" t="s">
        <v>30</v>
      </c>
      <c r="AX216" s="14" t="s">
        <v>73</v>
      </c>
      <c r="AY216" s="267" t="s">
        <v>164</v>
      </c>
    </row>
    <row r="217" s="13" customFormat="1">
      <c r="A217" s="13"/>
      <c r="B217" s="247"/>
      <c r="C217" s="248"/>
      <c r="D217" s="240" t="s">
        <v>177</v>
      </c>
      <c r="E217" s="249" t="s">
        <v>1</v>
      </c>
      <c r="F217" s="250" t="s">
        <v>288</v>
      </c>
      <c r="G217" s="248"/>
      <c r="H217" s="249" t="s">
        <v>1</v>
      </c>
      <c r="I217" s="251"/>
      <c r="J217" s="248"/>
      <c r="K217" s="248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177</v>
      </c>
      <c r="AU217" s="256" t="s">
        <v>82</v>
      </c>
      <c r="AV217" s="13" t="s">
        <v>80</v>
      </c>
      <c r="AW217" s="13" t="s">
        <v>30</v>
      </c>
      <c r="AX217" s="13" t="s">
        <v>73</v>
      </c>
      <c r="AY217" s="256" t="s">
        <v>164</v>
      </c>
    </row>
    <row r="218" s="14" customFormat="1">
      <c r="A218" s="14"/>
      <c r="B218" s="257"/>
      <c r="C218" s="258"/>
      <c r="D218" s="240" t="s">
        <v>177</v>
      </c>
      <c r="E218" s="259" t="s">
        <v>1</v>
      </c>
      <c r="F218" s="260" t="s">
        <v>1175</v>
      </c>
      <c r="G218" s="258"/>
      <c r="H218" s="261">
        <v>7.5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177</v>
      </c>
      <c r="AU218" s="267" t="s">
        <v>82</v>
      </c>
      <c r="AV218" s="14" t="s">
        <v>82</v>
      </c>
      <c r="AW218" s="14" t="s">
        <v>30</v>
      </c>
      <c r="AX218" s="14" t="s">
        <v>73</v>
      </c>
      <c r="AY218" s="267" t="s">
        <v>164</v>
      </c>
    </row>
    <row r="219" s="15" customFormat="1">
      <c r="A219" s="15"/>
      <c r="B219" s="268"/>
      <c r="C219" s="269"/>
      <c r="D219" s="240" t="s">
        <v>177</v>
      </c>
      <c r="E219" s="270" t="s">
        <v>1</v>
      </c>
      <c r="F219" s="271" t="s">
        <v>182</v>
      </c>
      <c r="G219" s="269"/>
      <c r="H219" s="272">
        <v>28.399999999999999</v>
      </c>
      <c r="I219" s="273"/>
      <c r="J219" s="269"/>
      <c r="K219" s="269"/>
      <c r="L219" s="274"/>
      <c r="M219" s="275"/>
      <c r="N219" s="276"/>
      <c r="O219" s="276"/>
      <c r="P219" s="276"/>
      <c r="Q219" s="276"/>
      <c r="R219" s="276"/>
      <c r="S219" s="276"/>
      <c r="T219" s="27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8" t="s">
        <v>177</v>
      </c>
      <c r="AU219" s="278" t="s">
        <v>82</v>
      </c>
      <c r="AV219" s="15" t="s">
        <v>171</v>
      </c>
      <c r="AW219" s="15" t="s">
        <v>30</v>
      </c>
      <c r="AX219" s="15" t="s">
        <v>80</v>
      </c>
      <c r="AY219" s="278" t="s">
        <v>164</v>
      </c>
    </row>
    <row r="220" s="12" customFormat="1" ht="22.8" customHeight="1">
      <c r="A220" s="12"/>
      <c r="B220" s="211"/>
      <c r="C220" s="212"/>
      <c r="D220" s="213" t="s">
        <v>72</v>
      </c>
      <c r="E220" s="225" t="s">
        <v>213</v>
      </c>
      <c r="F220" s="225" t="s">
        <v>863</v>
      </c>
      <c r="G220" s="212"/>
      <c r="H220" s="212"/>
      <c r="I220" s="215"/>
      <c r="J220" s="226">
        <f>BK220</f>
        <v>0</v>
      </c>
      <c r="K220" s="212"/>
      <c r="L220" s="217"/>
      <c r="M220" s="218"/>
      <c r="N220" s="219"/>
      <c r="O220" s="219"/>
      <c r="P220" s="220">
        <f>SUM(P221:P236)</f>
        <v>0</v>
      </c>
      <c r="Q220" s="219"/>
      <c r="R220" s="220">
        <f>SUM(R221:R236)</f>
        <v>0.25271345579999999</v>
      </c>
      <c r="S220" s="219"/>
      <c r="T220" s="221">
        <f>SUM(T221:T236)</f>
        <v>0.28304999999999997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2" t="s">
        <v>80</v>
      </c>
      <c r="AT220" s="223" t="s">
        <v>72</v>
      </c>
      <c r="AU220" s="223" t="s">
        <v>80</v>
      </c>
      <c r="AY220" s="222" t="s">
        <v>164</v>
      </c>
      <c r="BK220" s="224">
        <f>SUM(BK221:BK236)</f>
        <v>0</v>
      </c>
    </row>
    <row r="221" s="2" customFormat="1" ht="16.5" customHeight="1">
      <c r="A221" s="38"/>
      <c r="B221" s="39"/>
      <c r="C221" s="280" t="s">
        <v>8</v>
      </c>
      <c r="D221" s="280" t="s">
        <v>243</v>
      </c>
      <c r="E221" s="281" t="s">
        <v>881</v>
      </c>
      <c r="F221" s="282" t="s">
        <v>882</v>
      </c>
      <c r="G221" s="283" t="s">
        <v>246</v>
      </c>
      <c r="H221" s="284">
        <v>5.7249999999999996</v>
      </c>
      <c r="I221" s="285"/>
      <c r="J221" s="286">
        <f>ROUND(I221*H221,2)</f>
        <v>0</v>
      </c>
      <c r="K221" s="282" t="s">
        <v>170</v>
      </c>
      <c r="L221" s="287"/>
      <c r="M221" s="288" t="s">
        <v>1</v>
      </c>
      <c r="N221" s="289" t="s">
        <v>38</v>
      </c>
      <c r="O221" s="91"/>
      <c r="P221" s="236">
        <f>O221*H221</f>
        <v>0</v>
      </c>
      <c r="Q221" s="236">
        <v>0.001</v>
      </c>
      <c r="R221" s="236">
        <f>Q221*H221</f>
        <v>0.0057250000000000001</v>
      </c>
      <c r="S221" s="236">
        <v>0</v>
      </c>
      <c r="T221" s="23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231</v>
      </c>
      <c r="AT221" s="238" t="s">
        <v>243</v>
      </c>
      <c r="AU221" s="238" t="s">
        <v>82</v>
      </c>
      <c r="AY221" s="17" t="s">
        <v>164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80</v>
      </c>
      <c r="BK221" s="239">
        <f>ROUND(I221*H221,2)</f>
        <v>0</v>
      </c>
      <c r="BL221" s="17" t="s">
        <v>171</v>
      </c>
      <c r="BM221" s="238" t="s">
        <v>1642</v>
      </c>
    </row>
    <row r="222" s="2" customFormat="1">
      <c r="A222" s="38"/>
      <c r="B222" s="39"/>
      <c r="C222" s="40"/>
      <c r="D222" s="240" t="s">
        <v>173</v>
      </c>
      <c r="E222" s="40"/>
      <c r="F222" s="241" t="s">
        <v>882</v>
      </c>
      <c r="G222" s="40"/>
      <c r="H222" s="40"/>
      <c r="I222" s="242"/>
      <c r="J222" s="40"/>
      <c r="K222" s="40"/>
      <c r="L222" s="44"/>
      <c r="M222" s="243"/>
      <c r="N222" s="244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173</v>
      </c>
      <c r="AU222" s="17" t="s">
        <v>82</v>
      </c>
    </row>
    <row r="223" s="2" customFormat="1">
      <c r="A223" s="38"/>
      <c r="B223" s="39"/>
      <c r="C223" s="40"/>
      <c r="D223" s="240" t="s">
        <v>206</v>
      </c>
      <c r="E223" s="40"/>
      <c r="F223" s="279" t="s">
        <v>884</v>
      </c>
      <c r="G223" s="40"/>
      <c r="H223" s="40"/>
      <c r="I223" s="242"/>
      <c r="J223" s="40"/>
      <c r="K223" s="40"/>
      <c r="L223" s="44"/>
      <c r="M223" s="243"/>
      <c r="N223" s="244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206</v>
      </c>
      <c r="AU223" s="17" t="s">
        <v>82</v>
      </c>
    </row>
    <row r="224" s="14" customFormat="1">
      <c r="A224" s="14"/>
      <c r="B224" s="257"/>
      <c r="C224" s="258"/>
      <c r="D224" s="240" t="s">
        <v>177</v>
      </c>
      <c r="E224" s="259" t="s">
        <v>1</v>
      </c>
      <c r="F224" s="260" t="s">
        <v>1643</v>
      </c>
      <c r="G224" s="258"/>
      <c r="H224" s="261">
        <v>5.7249999999999996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177</v>
      </c>
      <c r="AU224" s="267" t="s">
        <v>82</v>
      </c>
      <c r="AV224" s="14" t="s">
        <v>82</v>
      </c>
      <c r="AW224" s="14" t="s">
        <v>30</v>
      </c>
      <c r="AX224" s="14" t="s">
        <v>80</v>
      </c>
      <c r="AY224" s="267" t="s">
        <v>164</v>
      </c>
    </row>
    <row r="225" s="2" customFormat="1" ht="33" customHeight="1">
      <c r="A225" s="38"/>
      <c r="B225" s="39"/>
      <c r="C225" s="227" t="s">
        <v>299</v>
      </c>
      <c r="D225" s="227" t="s">
        <v>166</v>
      </c>
      <c r="E225" s="228" t="s">
        <v>871</v>
      </c>
      <c r="F225" s="229" t="s">
        <v>872</v>
      </c>
      <c r="G225" s="230" t="s">
        <v>169</v>
      </c>
      <c r="H225" s="231">
        <v>3.774</v>
      </c>
      <c r="I225" s="232"/>
      <c r="J225" s="233">
        <f>ROUND(I225*H225,2)</f>
        <v>0</v>
      </c>
      <c r="K225" s="229" t="s">
        <v>170</v>
      </c>
      <c r="L225" s="44"/>
      <c r="M225" s="234" t="s">
        <v>1</v>
      </c>
      <c r="N225" s="235" t="s">
        <v>38</v>
      </c>
      <c r="O225" s="91"/>
      <c r="P225" s="236">
        <f>O225*H225</f>
        <v>0</v>
      </c>
      <c r="Q225" s="236">
        <v>0.066961699999999999</v>
      </c>
      <c r="R225" s="236">
        <f>Q225*H225</f>
        <v>0.25271345579999999</v>
      </c>
      <c r="S225" s="236">
        <v>0.074999999999999997</v>
      </c>
      <c r="T225" s="237">
        <f>S225*H225</f>
        <v>0.28304999999999997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171</v>
      </c>
      <c r="AT225" s="238" t="s">
        <v>166</v>
      </c>
      <c r="AU225" s="238" t="s">
        <v>82</v>
      </c>
      <c r="AY225" s="17" t="s">
        <v>164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80</v>
      </c>
      <c r="BK225" s="239">
        <f>ROUND(I225*H225,2)</f>
        <v>0</v>
      </c>
      <c r="BL225" s="17" t="s">
        <v>171</v>
      </c>
      <c r="BM225" s="238" t="s">
        <v>1644</v>
      </c>
    </row>
    <row r="226" s="2" customFormat="1">
      <c r="A226" s="38"/>
      <c r="B226" s="39"/>
      <c r="C226" s="40"/>
      <c r="D226" s="240" t="s">
        <v>173</v>
      </c>
      <c r="E226" s="40"/>
      <c r="F226" s="241" t="s">
        <v>874</v>
      </c>
      <c r="G226" s="40"/>
      <c r="H226" s="40"/>
      <c r="I226" s="242"/>
      <c r="J226" s="40"/>
      <c r="K226" s="40"/>
      <c r="L226" s="44"/>
      <c r="M226" s="243"/>
      <c r="N226" s="244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173</v>
      </c>
      <c r="AU226" s="17" t="s">
        <v>82</v>
      </c>
    </row>
    <row r="227" s="2" customFormat="1">
      <c r="A227" s="38"/>
      <c r="B227" s="39"/>
      <c r="C227" s="40"/>
      <c r="D227" s="245" t="s">
        <v>175</v>
      </c>
      <c r="E227" s="40"/>
      <c r="F227" s="246" t="s">
        <v>875</v>
      </c>
      <c r="G227" s="40"/>
      <c r="H227" s="40"/>
      <c r="I227" s="242"/>
      <c r="J227" s="40"/>
      <c r="K227" s="40"/>
      <c r="L227" s="44"/>
      <c r="M227" s="243"/>
      <c r="N227" s="244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82</v>
      </c>
    </row>
    <row r="228" s="2" customFormat="1">
      <c r="A228" s="38"/>
      <c r="B228" s="39"/>
      <c r="C228" s="40"/>
      <c r="D228" s="240" t="s">
        <v>206</v>
      </c>
      <c r="E228" s="40"/>
      <c r="F228" s="279" t="s">
        <v>1645</v>
      </c>
      <c r="G228" s="40"/>
      <c r="H228" s="40"/>
      <c r="I228" s="242"/>
      <c r="J228" s="40"/>
      <c r="K228" s="40"/>
      <c r="L228" s="44"/>
      <c r="M228" s="243"/>
      <c r="N228" s="244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206</v>
      </c>
      <c r="AU228" s="17" t="s">
        <v>82</v>
      </c>
    </row>
    <row r="229" s="13" customFormat="1">
      <c r="A229" s="13"/>
      <c r="B229" s="247"/>
      <c r="C229" s="248"/>
      <c r="D229" s="240" t="s">
        <v>177</v>
      </c>
      <c r="E229" s="249" t="s">
        <v>1</v>
      </c>
      <c r="F229" s="250" t="s">
        <v>1646</v>
      </c>
      <c r="G229" s="248"/>
      <c r="H229" s="249" t="s">
        <v>1</v>
      </c>
      <c r="I229" s="251"/>
      <c r="J229" s="248"/>
      <c r="K229" s="248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177</v>
      </c>
      <c r="AU229" s="256" t="s">
        <v>82</v>
      </c>
      <c r="AV229" s="13" t="s">
        <v>80</v>
      </c>
      <c r="AW229" s="13" t="s">
        <v>30</v>
      </c>
      <c r="AX229" s="13" t="s">
        <v>73</v>
      </c>
      <c r="AY229" s="256" t="s">
        <v>164</v>
      </c>
    </row>
    <row r="230" s="13" customFormat="1">
      <c r="A230" s="13"/>
      <c r="B230" s="247"/>
      <c r="C230" s="248"/>
      <c r="D230" s="240" t="s">
        <v>177</v>
      </c>
      <c r="E230" s="249" t="s">
        <v>1</v>
      </c>
      <c r="F230" s="250" t="s">
        <v>1647</v>
      </c>
      <c r="G230" s="248"/>
      <c r="H230" s="249" t="s">
        <v>1</v>
      </c>
      <c r="I230" s="251"/>
      <c r="J230" s="248"/>
      <c r="K230" s="248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177</v>
      </c>
      <c r="AU230" s="256" t="s">
        <v>82</v>
      </c>
      <c r="AV230" s="13" t="s">
        <v>80</v>
      </c>
      <c r="AW230" s="13" t="s">
        <v>30</v>
      </c>
      <c r="AX230" s="13" t="s">
        <v>73</v>
      </c>
      <c r="AY230" s="256" t="s">
        <v>164</v>
      </c>
    </row>
    <row r="231" s="14" customFormat="1">
      <c r="A231" s="14"/>
      <c r="B231" s="257"/>
      <c r="C231" s="258"/>
      <c r="D231" s="240" t="s">
        <v>177</v>
      </c>
      <c r="E231" s="259" t="s">
        <v>1</v>
      </c>
      <c r="F231" s="260" t="s">
        <v>1648</v>
      </c>
      <c r="G231" s="258"/>
      <c r="H231" s="261">
        <v>2.52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7" t="s">
        <v>177</v>
      </c>
      <c r="AU231" s="267" t="s">
        <v>82</v>
      </c>
      <c r="AV231" s="14" t="s">
        <v>82</v>
      </c>
      <c r="AW231" s="14" t="s">
        <v>30</v>
      </c>
      <c r="AX231" s="14" t="s">
        <v>73</v>
      </c>
      <c r="AY231" s="267" t="s">
        <v>164</v>
      </c>
    </row>
    <row r="232" s="13" customFormat="1">
      <c r="A232" s="13"/>
      <c r="B232" s="247"/>
      <c r="C232" s="248"/>
      <c r="D232" s="240" t="s">
        <v>177</v>
      </c>
      <c r="E232" s="249" t="s">
        <v>1</v>
      </c>
      <c r="F232" s="250" t="s">
        <v>1649</v>
      </c>
      <c r="G232" s="248"/>
      <c r="H232" s="249" t="s">
        <v>1</v>
      </c>
      <c r="I232" s="251"/>
      <c r="J232" s="248"/>
      <c r="K232" s="248"/>
      <c r="L232" s="252"/>
      <c r="M232" s="253"/>
      <c r="N232" s="254"/>
      <c r="O232" s="254"/>
      <c r="P232" s="254"/>
      <c r="Q232" s="254"/>
      <c r="R232" s="254"/>
      <c r="S232" s="254"/>
      <c r="T232" s="25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6" t="s">
        <v>177</v>
      </c>
      <c r="AU232" s="256" t="s">
        <v>82</v>
      </c>
      <c r="AV232" s="13" t="s">
        <v>80</v>
      </c>
      <c r="AW232" s="13" t="s">
        <v>30</v>
      </c>
      <c r="AX232" s="13" t="s">
        <v>73</v>
      </c>
      <c r="AY232" s="256" t="s">
        <v>164</v>
      </c>
    </row>
    <row r="233" s="14" customFormat="1">
      <c r="A233" s="14"/>
      <c r="B233" s="257"/>
      <c r="C233" s="258"/>
      <c r="D233" s="240" t="s">
        <v>177</v>
      </c>
      <c r="E233" s="259" t="s">
        <v>1</v>
      </c>
      <c r="F233" s="260" t="s">
        <v>1650</v>
      </c>
      <c r="G233" s="258"/>
      <c r="H233" s="261">
        <v>0.92400000000000004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7" t="s">
        <v>177</v>
      </c>
      <c r="AU233" s="267" t="s">
        <v>82</v>
      </c>
      <c r="AV233" s="14" t="s">
        <v>82</v>
      </c>
      <c r="AW233" s="14" t="s">
        <v>30</v>
      </c>
      <c r="AX233" s="14" t="s">
        <v>73</v>
      </c>
      <c r="AY233" s="267" t="s">
        <v>164</v>
      </c>
    </row>
    <row r="234" s="13" customFormat="1">
      <c r="A234" s="13"/>
      <c r="B234" s="247"/>
      <c r="C234" s="248"/>
      <c r="D234" s="240" t="s">
        <v>177</v>
      </c>
      <c r="E234" s="249" t="s">
        <v>1</v>
      </c>
      <c r="F234" s="250" t="s">
        <v>1651</v>
      </c>
      <c r="G234" s="248"/>
      <c r="H234" s="249" t="s">
        <v>1</v>
      </c>
      <c r="I234" s="251"/>
      <c r="J234" s="248"/>
      <c r="K234" s="248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177</v>
      </c>
      <c r="AU234" s="256" t="s">
        <v>82</v>
      </c>
      <c r="AV234" s="13" t="s">
        <v>80</v>
      </c>
      <c r="AW234" s="13" t="s">
        <v>30</v>
      </c>
      <c r="AX234" s="13" t="s">
        <v>73</v>
      </c>
      <c r="AY234" s="256" t="s">
        <v>164</v>
      </c>
    </row>
    <row r="235" s="14" customFormat="1">
      <c r="A235" s="14"/>
      <c r="B235" s="257"/>
      <c r="C235" s="258"/>
      <c r="D235" s="240" t="s">
        <v>177</v>
      </c>
      <c r="E235" s="259" t="s">
        <v>1</v>
      </c>
      <c r="F235" s="260" t="s">
        <v>1652</v>
      </c>
      <c r="G235" s="258"/>
      <c r="H235" s="261">
        <v>0.33000000000000002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7" t="s">
        <v>177</v>
      </c>
      <c r="AU235" s="267" t="s">
        <v>82</v>
      </c>
      <c r="AV235" s="14" t="s">
        <v>82</v>
      </c>
      <c r="AW235" s="14" t="s">
        <v>30</v>
      </c>
      <c r="AX235" s="14" t="s">
        <v>73</v>
      </c>
      <c r="AY235" s="267" t="s">
        <v>164</v>
      </c>
    </row>
    <row r="236" s="15" customFormat="1">
      <c r="A236" s="15"/>
      <c r="B236" s="268"/>
      <c r="C236" s="269"/>
      <c r="D236" s="240" t="s">
        <v>177</v>
      </c>
      <c r="E236" s="270" t="s">
        <v>1</v>
      </c>
      <c r="F236" s="271" t="s">
        <v>182</v>
      </c>
      <c r="G236" s="269"/>
      <c r="H236" s="272">
        <v>3.774</v>
      </c>
      <c r="I236" s="273"/>
      <c r="J236" s="269"/>
      <c r="K236" s="269"/>
      <c r="L236" s="274"/>
      <c r="M236" s="275"/>
      <c r="N236" s="276"/>
      <c r="O236" s="276"/>
      <c r="P236" s="276"/>
      <c r="Q236" s="276"/>
      <c r="R236" s="276"/>
      <c r="S236" s="276"/>
      <c r="T236" s="27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8" t="s">
        <v>177</v>
      </c>
      <c r="AU236" s="278" t="s">
        <v>82</v>
      </c>
      <c r="AV236" s="15" t="s">
        <v>171</v>
      </c>
      <c r="AW236" s="15" t="s">
        <v>30</v>
      </c>
      <c r="AX236" s="15" t="s">
        <v>80</v>
      </c>
      <c r="AY236" s="278" t="s">
        <v>164</v>
      </c>
    </row>
    <row r="237" s="12" customFormat="1" ht="22.8" customHeight="1">
      <c r="A237" s="12"/>
      <c r="B237" s="211"/>
      <c r="C237" s="212"/>
      <c r="D237" s="213" t="s">
        <v>72</v>
      </c>
      <c r="E237" s="225" t="s">
        <v>242</v>
      </c>
      <c r="F237" s="225" t="s">
        <v>315</v>
      </c>
      <c r="G237" s="212"/>
      <c r="H237" s="212"/>
      <c r="I237" s="215"/>
      <c r="J237" s="226">
        <f>BK237</f>
        <v>0</v>
      </c>
      <c r="K237" s="212"/>
      <c r="L237" s="217"/>
      <c r="M237" s="218"/>
      <c r="N237" s="219"/>
      <c r="O237" s="219"/>
      <c r="P237" s="220">
        <f>SUM(P238:P372)</f>
        <v>0</v>
      </c>
      <c r="Q237" s="219"/>
      <c r="R237" s="220">
        <f>SUM(R238:R372)</f>
        <v>16.031332599999999</v>
      </c>
      <c r="S237" s="219"/>
      <c r="T237" s="221">
        <f>SUM(T238:T372)</f>
        <v>37.913342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2" t="s">
        <v>80</v>
      </c>
      <c r="AT237" s="223" t="s">
        <v>72</v>
      </c>
      <c r="AU237" s="223" t="s">
        <v>80</v>
      </c>
      <c r="AY237" s="222" t="s">
        <v>164</v>
      </c>
      <c r="BK237" s="224">
        <f>SUM(BK238:BK372)</f>
        <v>0</v>
      </c>
    </row>
    <row r="238" s="2" customFormat="1" ht="16.5" customHeight="1">
      <c r="A238" s="38"/>
      <c r="B238" s="39"/>
      <c r="C238" s="227" t="s">
        <v>316</v>
      </c>
      <c r="D238" s="227" t="s">
        <v>166</v>
      </c>
      <c r="E238" s="228" t="s">
        <v>887</v>
      </c>
      <c r="F238" s="229" t="s">
        <v>888</v>
      </c>
      <c r="G238" s="230" t="s">
        <v>692</v>
      </c>
      <c r="H238" s="231">
        <v>3.5</v>
      </c>
      <c r="I238" s="232"/>
      <c r="J238" s="233">
        <f>ROUND(I238*H238,2)</f>
        <v>0</v>
      </c>
      <c r="K238" s="229" t="s">
        <v>170</v>
      </c>
      <c r="L238" s="44"/>
      <c r="M238" s="234" t="s">
        <v>1</v>
      </c>
      <c r="N238" s="235" t="s">
        <v>38</v>
      </c>
      <c r="O238" s="91"/>
      <c r="P238" s="236">
        <f>O238*H238</f>
        <v>0</v>
      </c>
      <c r="Q238" s="236">
        <v>0.00117</v>
      </c>
      <c r="R238" s="236">
        <f>Q238*H238</f>
        <v>0.0040949999999999997</v>
      </c>
      <c r="S238" s="236">
        <v>0</v>
      </c>
      <c r="T238" s="23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171</v>
      </c>
      <c r="AT238" s="238" t="s">
        <v>166</v>
      </c>
      <c r="AU238" s="238" t="s">
        <v>82</v>
      </c>
      <c r="AY238" s="17" t="s">
        <v>164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80</v>
      </c>
      <c r="BK238" s="239">
        <f>ROUND(I238*H238,2)</f>
        <v>0</v>
      </c>
      <c r="BL238" s="17" t="s">
        <v>171</v>
      </c>
      <c r="BM238" s="238" t="s">
        <v>1653</v>
      </c>
    </row>
    <row r="239" s="2" customFormat="1">
      <c r="A239" s="38"/>
      <c r="B239" s="39"/>
      <c r="C239" s="40"/>
      <c r="D239" s="240" t="s">
        <v>173</v>
      </c>
      <c r="E239" s="40"/>
      <c r="F239" s="241" t="s">
        <v>890</v>
      </c>
      <c r="G239" s="40"/>
      <c r="H239" s="40"/>
      <c r="I239" s="242"/>
      <c r="J239" s="40"/>
      <c r="K239" s="40"/>
      <c r="L239" s="44"/>
      <c r="M239" s="243"/>
      <c r="N239" s="244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173</v>
      </c>
      <c r="AU239" s="17" t="s">
        <v>82</v>
      </c>
    </row>
    <row r="240" s="2" customFormat="1">
      <c r="A240" s="38"/>
      <c r="B240" s="39"/>
      <c r="C240" s="40"/>
      <c r="D240" s="245" t="s">
        <v>175</v>
      </c>
      <c r="E240" s="40"/>
      <c r="F240" s="246" t="s">
        <v>891</v>
      </c>
      <c r="G240" s="40"/>
      <c r="H240" s="40"/>
      <c r="I240" s="242"/>
      <c r="J240" s="40"/>
      <c r="K240" s="40"/>
      <c r="L240" s="44"/>
      <c r="M240" s="243"/>
      <c r="N240" s="244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175</v>
      </c>
      <c r="AU240" s="17" t="s">
        <v>82</v>
      </c>
    </row>
    <row r="241" s="14" customFormat="1">
      <c r="A241" s="14"/>
      <c r="B241" s="257"/>
      <c r="C241" s="258"/>
      <c r="D241" s="240" t="s">
        <v>177</v>
      </c>
      <c r="E241" s="259" t="s">
        <v>1</v>
      </c>
      <c r="F241" s="260" t="s">
        <v>1654</v>
      </c>
      <c r="G241" s="258"/>
      <c r="H241" s="261">
        <v>3.5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7" t="s">
        <v>177</v>
      </c>
      <c r="AU241" s="267" t="s">
        <v>82</v>
      </c>
      <c r="AV241" s="14" t="s">
        <v>82</v>
      </c>
      <c r="AW241" s="14" t="s">
        <v>30</v>
      </c>
      <c r="AX241" s="14" t="s">
        <v>73</v>
      </c>
      <c r="AY241" s="267" t="s">
        <v>164</v>
      </c>
    </row>
    <row r="242" s="15" customFormat="1">
      <c r="A242" s="15"/>
      <c r="B242" s="268"/>
      <c r="C242" s="269"/>
      <c r="D242" s="240" t="s">
        <v>177</v>
      </c>
      <c r="E242" s="270" t="s">
        <v>1</v>
      </c>
      <c r="F242" s="271" t="s">
        <v>182</v>
      </c>
      <c r="G242" s="269"/>
      <c r="H242" s="272">
        <v>3.5</v>
      </c>
      <c r="I242" s="273"/>
      <c r="J242" s="269"/>
      <c r="K242" s="269"/>
      <c r="L242" s="274"/>
      <c r="M242" s="275"/>
      <c r="N242" s="276"/>
      <c r="O242" s="276"/>
      <c r="P242" s="276"/>
      <c r="Q242" s="276"/>
      <c r="R242" s="276"/>
      <c r="S242" s="276"/>
      <c r="T242" s="27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8" t="s">
        <v>177</v>
      </c>
      <c r="AU242" s="278" t="s">
        <v>82</v>
      </c>
      <c r="AV242" s="15" t="s">
        <v>171</v>
      </c>
      <c r="AW242" s="15" t="s">
        <v>30</v>
      </c>
      <c r="AX242" s="15" t="s">
        <v>80</v>
      </c>
      <c r="AY242" s="278" t="s">
        <v>164</v>
      </c>
    </row>
    <row r="243" s="2" customFormat="1" ht="24.15" customHeight="1">
      <c r="A243" s="38"/>
      <c r="B243" s="39"/>
      <c r="C243" s="280" t="s">
        <v>324</v>
      </c>
      <c r="D243" s="280" t="s">
        <v>243</v>
      </c>
      <c r="E243" s="281" t="s">
        <v>909</v>
      </c>
      <c r="F243" s="282" t="s">
        <v>910</v>
      </c>
      <c r="G243" s="283" t="s">
        <v>216</v>
      </c>
      <c r="H243" s="284">
        <v>0.048000000000000001</v>
      </c>
      <c r="I243" s="285"/>
      <c r="J243" s="286">
        <f>ROUND(I243*H243,2)</f>
        <v>0</v>
      </c>
      <c r="K243" s="282" t="s">
        <v>170</v>
      </c>
      <c r="L243" s="287"/>
      <c r="M243" s="288" t="s">
        <v>1</v>
      </c>
      <c r="N243" s="289" t="s">
        <v>38</v>
      </c>
      <c r="O243" s="91"/>
      <c r="P243" s="236">
        <f>O243*H243</f>
        <v>0</v>
      </c>
      <c r="Q243" s="236">
        <v>1</v>
      </c>
      <c r="R243" s="236">
        <f>Q243*H243</f>
        <v>0.048000000000000001</v>
      </c>
      <c r="S243" s="236">
        <v>0</v>
      </c>
      <c r="T243" s="23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231</v>
      </c>
      <c r="AT243" s="238" t="s">
        <v>243</v>
      </c>
      <c r="AU243" s="238" t="s">
        <v>82</v>
      </c>
      <c r="AY243" s="17" t="s">
        <v>164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80</v>
      </c>
      <c r="BK243" s="239">
        <f>ROUND(I243*H243,2)</f>
        <v>0</v>
      </c>
      <c r="BL243" s="17" t="s">
        <v>171</v>
      </c>
      <c r="BM243" s="238" t="s">
        <v>1655</v>
      </c>
    </row>
    <row r="244" s="2" customFormat="1">
      <c r="A244" s="38"/>
      <c r="B244" s="39"/>
      <c r="C244" s="40"/>
      <c r="D244" s="240" t="s">
        <v>173</v>
      </c>
      <c r="E244" s="40"/>
      <c r="F244" s="241" t="s">
        <v>910</v>
      </c>
      <c r="G244" s="40"/>
      <c r="H244" s="40"/>
      <c r="I244" s="242"/>
      <c r="J244" s="40"/>
      <c r="K244" s="40"/>
      <c r="L244" s="44"/>
      <c r="M244" s="243"/>
      <c r="N244" s="244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173</v>
      </c>
      <c r="AU244" s="17" t="s">
        <v>82</v>
      </c>
    </row>
    <row r="245" s="2" customFormat="1">
      <c r="A245" s="38"/>
      <c r="B245" s="39"/>
      <c r="C245" s="40"/>
      <c r="D245" s="240" t="s">
        <v>206</v>
      </c>
      <c r="E245" s="40"/>
      <c r="F245" s="279" t="s">
        <v>1656</v>
      </c>
      <c r="G245" s="40"/>
      <c r="H245" s="40"/>
      <c r="I245" s="242"/>
      <c r="J245" s="40"/>
      <c r="K245" s="40"/>
      <c r="L245" s="44"/>
      <c r="M245" s="243"/>
      <c r="N245" s="244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206</v>
      </c>
      <c r="AU245" s="17" t="s">
        <v>82</v>
      </c>
    </row>
    <row r="246" s="13" customFormat="1">
      <c r="A246" s="13"/>
      <c r="B246" s="247"/>
      <c r="C246" s="248"/>
      <c r="D246" s="240" t="s">
        <v>177</v>
      </c>
      <c r="E246" s="249" t="s">
        <v>1</v>
      </c>
      <c r="F246" s="250" t="s">
        <v>1657</v>
      </c>
      <c r="G246" s="248"/>
      <c r="H246" s="249" t="s">
        <v>1</v>
      </c>
      <c r="I246" s="251"/>
      <c r="J246" s="248"/>
      <c r="K246" s="248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177</v>
      </c>
      <c r="AU246" s="256" t="s">
        <v>82</v>
      </c>
      <c r="AV246" s="13" t="s">
        <v>80</v>
      </c>
      <c r="AW246" s="13" t="s">
        <v>30</v>
      </c>
      <c r="AX246" s="13" t="s">
        <v>73</v>
      </c>
      <c r="AY246" s="256" t="s">
        <v>164</v>
      </c>
    </row>
    <row r="247" s="14" customFormat="1">
      <c r="A247" s="14"/>
      <c r="B247" s="257"/>
      <c r="C247" s="258"/>
      <c r="D247" s="240" t="s">
        <v>177</v>
      </c>
      <c r="E247" s="259" t="s">
        <v>1</v>
      </c>
      <c r="F247" s="260" t="s">
        <v>1658</v>
      </c>
      <c r="G247" s="258"/>
      <c r="H247" s="261">
        <v>0.048000000000000001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177</v>
      </c>
      <c r="AU247" s="267" t="s">
        <v>82</v>
      </c>
      <c r="AV247" s="14" t="s">
        <v>82</v>
      </c>
      <c r="AW247" s="14" t="s">
        <v>30</v>
      </c>
      <c r="AX247" s="14" t="s">
        <v>80</v>
      </c>
      <c r="AY247" s="267" t="s">
        <v>164</v>
      </c>
    </row>
    <row r="248" s="2" customFormat="1" ht="24.15" customHeight="1">
      <c r="A248" s="38"/>
      <c r="B248" s="39"/>
      <c r="C248" s="280" t="s">
        <v>338</v>
      </c>
      <c r="D248" s="280" t="s">
        <v>243</v>
      </c>
      <c r="E248" s="281" t="s">
        <v>903</v>
      </c>
      <c r="F248" s="282" t="s">
        <v>904</v>
      </c>
      <c r="G248" s="283" t="s">
        <v>216</v>
      </c>
      <c r="H248" s="284">
        <v>0.028000000000000001</v>
      </c>
      <c r="I248" s="285"/>
      <c r="J248" s="286">
        <f>ROUND(I248*H248,2)</f>
        <v>0</v>
      </c>
      <c r="K248" s="282" t="s">
        <v>170</v>
      </c>
      <c r="L248" s="287"/>
      <c r="M248" s="288" t="s">
        <v>1</v>
      </c>
      <c r="N248" s="289" t="s">
        <v>38</v>
      </c>
      <c r="O248" s="91"/>
      <c r="P248" s="236">
        <f>O248*H248</f>
        <v>0</v>
      </c>
      <c r="Q248" s="236">
        <v>1</v>
      </c>
      <c r="R248" s="236">
        <f>Q248*H248</f>
        <v>0.028000000000000001</v>
      </c>
      <c r="S248" s="236">
        <v>0</v>
      </c>
      <c r="T248" s="23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231</v>
      </c>
      <c r="AT248" s="238" t="s">
        <v>243</v>
      </c>
      <c r="AU248" s="238" t="s">
        <v>82</v>
      </c>
      <c r="AY248" s="17" t="s">
        <v>164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80</v>
      </c>
      <c r="BK248" s="239">
        <f>ROUND(I248*H248,2)</f>
        <v>0</v>
      </c>
      <c r="BL248" s="17" t="s">
        <v>171</v>
      </c>
      <c r="BM248" s="238" t="s">
        <v>1659</v>
      </c>
    </row>
    <row r="249" s="2" customFormat="1">
      <c r="A249" s="38"/>
      <c r="B249" s="39"/>
      <c r="C249" s="40"/>
      <c r="D249" s="240" t="s">
        <v>173</v>
      </c>
      <c r="E249" s="40"/>
      <c r="F249" s="241" t="s">
        <v>904</v>
      </c>
      <c r="G249" s="40"/>
      <c r="H249" s="40"/>
      <c r="I249" s="242"/>
      <c r="J249" s="40"/>
      <c r="K249" s="40"/>
      <c r="L249" s="44"/>
      <c r="M249" s="243"/>
      <c r="N249" s="244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173</v>
      </c>
      <c r="AU249" s="17" t="s">
        <v>82</v>
      </c>
    </row>
    <row r="250" s="2" customFormat="1">
      <c r="A250" s="38"/>
      <c r="B250" s="39"/>
      <c r="C250" s="40"/>
      <c r="D250" s="240" t="s">
        <v>206</v>
      </c>
      <c r="E250" s="40"/>
      <c r="F250" s="279" t="s">
        <v>906</v>
      </c>
      <c r="G250" s="40"/>
      <c r="H250" s="40"/>
      <c r="I250" s="242"/>
      <c r="J250" s="40"/>
      <c r="K250" s="40"/>
      <c r="L250" s="44"/>
      <c r="M250" s="243"/>
      <c r="N250" s="244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206</v>
      </c>
      <c r="AU250" s="17" t="s">
        <v>82</v>
      </c>
    </row>
    <row r="251" s="13" customFormat="1">
      <c r="A251" s="13"/>
      <c r="B251" s="247"/>
      <c r="C251" s="248"/>
      <c r="D251" s="240" t="s">
        <v>177</v>
      </c>
      <c r="E251" s="249" t="s">
        <v>1</v>
      </c>
      <c r="F251" s="250" t="s">
        <v>1660</v>
      </c>
      <c r="G251" s="248"/>
      <c r="H251" s="249" t="s">
        <v>1</v>
      </c>
      <c r="I251" s="251"/>
      <c r="J251" s="248"/>
      <c r="K251" s="248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177</v>
      </c>
      <c r="AU251" s="256" t="s">
        <v>82</v>
      </c>
      <c r="AV251" s="13" t="s">
        <v>80</v>
      </c>
      <c r="AW251" s="13" t="s">
        <v>30</v>
      </c>
      <c r="AX251" s="13" t="s">
        <v>73</v>
      </c>
      <c r="AY251" s="256" t="s">
        <v>164</v>
      </c>
    </row>
    <row r="252" s="14" customFormat="1">
      <c r="A252" s="14"/>
      <c r="B252" s="257"/>
      <c r="C252" s="258"/>
      <c r="D252" s="240" t="s">
        <v>177</v>
      </c>
      <c r="E252" s="259" t="s">
        <v>1</v>
      </c>
      <c r="F252" s="260" t="s">
        <v>1661</v>
      </c>
      <c r="G252" s="258"/>
      <c r="H252" s="261">
        <v>0.028000000000000001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7" t="s">
        <v>177</v>
      </c>
      <c r="AU252" s="267" t="s">
        <v>82</v>
      </c>
      <c r="AV252" s="14" t="s">
        <v>82</v>
      </c>
      <c r="AW252" s="14" t="s">
        <v>30</v>
      </c>
      <c r="AX252" s="14" t="s">
        <v>73</v>
      </c>
      <c r="AY252" s="267" t="s">
        <v>164</v>
      </c>
    </row>
    <row r="253" s="15" customFormat="1">
      <c r="A253" s="15"/>
      <c r="B253" s="268"/>
      <c r="C253" s="269"/>
      <c r="D253" s="240" t="s">
        <v>177</v>
      </c>
      <c r="E253" s="270" t="s">
        <v>1</v>
      </c>
      <c r="F253" s="271" t="s">
        <v>182</v>
      </c>
      <c r="G253" s="269"/>
      <c r="H253" s="272">
        <v>0.028000000000000001</v>
      </c>
      <c r="I253" s="273"/>
      <c r="J253" s="269"/>
      <c r="K253" s="269"/>
      <c r="L253" s="274"/>
      <c r="M253" s="275"/>
      <c r="N253" s="276"/>
      <c r="O253" s="276"/>
      <c r="P253" s="276"/>
      <c r="Q253" s="276"/>
      <c r="R253" s="276"/>
      <c r="S253" s="276"/>
      <c r="T253" s="27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8" t="s">
        <v>177</v>
      </c>
      <c r="AU253" s="278" t="s">
        <v>82</v>
      </c>
      <c r="AV253" s="15" t="s">
        <v>171</v>
      </c>
      <c r="AW253" s="15" t="s">
        <v>30</v>
      </c>
      <c r="AX253" s="15" t="s">
        <v>80</v>
      </c>
      <c r="AY253" s="278" t="s">
        <v>164</v>
      </c>
    </row>
    <row r="254" s="2" customFormat="1" ht="21.75" customHeight="1">
      <c r="A254" s="38"/>
      <c r="B254" s="39"/>
      <c r="C254" s="280" t="s">
        <v>345</v>
      </c>
      <c r="D254" s="280" t="s">
        <v>243</v>
      </c>
      <c r="E254" s="281" t="s">
        <v>915</v>
      </c>
      <c r="F254" s="282" t="s">
        <v>916</v>
      </c>
      <c r="G254" s="283" t="s">
        <v>216</v>
      </c>
      <c r="H254" s="284">
        <v>0.023</v>
      </c>
      <c r="I254" s="285"/>
      <c r="J254" s="286">
        <f>ROUND(I254*H254,2)</f>
        <v>0</v>
      </c>
      <c r="K254" s="282" t="s">
        <v>170</v>
      </c>
      <c r="L254" s="287"/>
      <c r="M254" s="288" t="s">
        <v>1</v>
      </c>
      <c r="N254" s="289" t="s">
        <v>38</v>
      </c>
      <c r="O254" s="91"/>
      <c r="P254" s="236">
        <f>O254*H254</f>
        <v>0</v>
      </c>
      <c r="Q254" s="236">
        <v>1</v>
      </c>
      <c r="R254" s="236">
        <f>Q254*H254</f>
        <v>0.023</v>
      </c>
      <c r="S254" s="236">
        <v>0</v>
      </c>
      <c r="T254" s="23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231</v>
      </c>
      <c r="AT254" s="238" t="s">
        <v>243</v>
      </c>
      <c r="AU254" s="238" t="s">
        <v>82</v>
      </c>
      <c r="AY254" s="17" t="s">
        <v>164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80</v>
      </c>
      <c r="BK254" s="239">
        <f>ROUND(I254*H254,2)</f>
        <v>0</v>
      </c>
      <c r="BL254" s="17" t="s">
        <v>171</v>
      </c>
      <c r="BM254" s="238" t="s">
        <v>1662</v>
      </c>
    </row>
    <row r="255" s="2" customFormat="1">
      <c r="A255" s="38"/>
      <c r="B255" s="39"/>
      <c r="C255" s="40"/>
      <c r="D255" s="240" t="s">
        <v>173</v>
      </c>
      <c r="E255" s="40"/>
      <c r="F255" s="241" t="s">
        <v>916</v>
      </c>
      <c r="G255" s="40"/>
      <c r="H255" s="40"/>
      <c r="I255" s="242"/>
      <c r="J255" s="40"/>
      <c r="K255" s="40"/>
      <c r="L255" s="44"/>
      <c r="M255" s="243"/>
      <c r="N255" s="244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173</v>
      </c>
      <c r="AU255" s="17" t="s">
        <v>82</v>
      </c>
    </row>
    <row r="256" s="2" customFormat="1">
      <c r="A256" s="38"/>
      <c r="B256" s="39"/>
      <c r="C256" s="40"/>
      <c r="D256" s="240" t="s">
        <v>206</v>
      </c>
      <c r="E256" s="40"/>
      <c r="F256" s="279" t="s">
        <v>1663</v>
      </c>
      <c r="G256" s="40"/>
      <c r="H256" s="40"/>
      <c r="I256" s="242"/>
      <c r="J256" s="40"/>
      <c r="K256" s="40"/>
      <c r="L256" s="44"/>
      <c r="M256" s="243"/>
      <c r="N256" s="244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206</v>
      </c>
      <c r="AU256" s="17" t="s">
        <v>82</v>
      </c>
    </row>
    <row r="257" s="13" customFormat="1">
      <c r="A257" s="13"/>
      <c r="B257" s="247"/>
      <c r="C257" s="248"/>
      <c r="D257" s="240" t="s">
        <v>177</v>
      </c>
      <c r="E257" s="249" t="s">
        <v>1</v>
      </c>
      <c r="F257" s="250" t="s">
        <v>1664</v>
      </c>
      <c r="G257" s="248"/>
      <c r="H257" s="249" t="s">
        <v>1</v>
      </c>
      <c r="I257" s="251"/>
      <c r="J257" s="248"/>
      <c r="K257" s="248"/>
      <c r="L257" s="252"/>
      <c r="M257" s="253"/>
      <c r="N257" s="254"/>
      <c r="O257" s="254"/>
      <c r="P257" s="254"/>
      <c r="Q257" s="254"/>
      <c r="R257" s="254"/>
      <c r="S257" s="254"/>
      <c r="T257" s="25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6" t="s">
        <v>177</v>
      </c>
      <c r="AU257" s="256" t="s">
        <v>82</v>
      </c>
      <c r="AV257" s="13" t="s">
        <v>80</v>
      </c>
      <c r="AW257" s="13" t="s">
        <v>30</v>
      </c>
      <c r="AX257" s="13" t="s">
        <v>73</v>
      </c>
      <c r="AY257" s="256" t="s">
        <v>164</v>
      </c>
    </row>
    <row r="258" s="14" customFormat="1">
      <c r="A258" s="14"/>
      <c r="B258" s="257"/>
      <c r="C258" s="258"/>
      <c r="D258" s="240" t="s">
        <v>177</v>
      </c>
      <c r="E258" s="259" t="s">
        <v>1</v>
      </c>
      <c r="F258" s="260" t="s">
        <v>1665</v>
      </c>
      <c r="G258" s="258"/>
      <c r="H258" s="261">
        <v>0.023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7" t="s">
        <v>177</v>
      </c>
      <c r="AU258" s="267" t="s">
        <v>82</v>
      </c>
      <c r="AV258" s="14" t="s">
        <v>82</v>
      </c>
      <c r="AW258" s="14" t="s">
        <v>30</v>
      </c>
      <c r="AX258" s="14" t="s">
        <v>80</v>
      </c>
      <c r="AY258" s="267" t="s">
        <v>164</v>
      </c>
    </row>
    <row r="259" s="2" customFormat="1" ht="16.5" customHeight="1">
      <c r="A259" s="38"/>
      <c r="B259" s="39"/>
      <c r="C259" s="227" t="s">
        <v>7</v>
      </c>
      <c r="D259" s="227" t="s">
        <v>166</v>
      </c>
      <c r="E259" s="228" t="s">
        <v>896</v>
      </c>
      <c r="F259" s="229" t="s">
        <v>897</v>
      </c>
      <c r="G259" s="230" t="s">
        <v>692</v>
      </c>
      <c r="H259" s="231">
        <v>3.5</v>
      </c>
      <c r="I259" s="232"/>
      <c r="J259" s="233">
        <f>ROUND(I259*H259,2)</f>
        <v>0</v>
      </c>
      <c r="K259" s="229" t="s">
        <v>170</v>
      </c>
      <c r="L259" s="44"/>
      <c r="M259" s="234" t="s">
        <v>1</v>
      </c>
      <c r="N259" s="235" t="s">
        <v>38</v>
      </c>
      <c r="O259" s="91"/>
      <c r="P259" s="236">
        <f>O259*H259</f>
        <v>0</v>
      </c>
      <c r="Q259" s="236">
        <v>0.00058049999999999996</v>
      </c>
      <c r="R259" s="236">
        <f>Q259*H259</f>
        <v>0.0020317499999999997</v>
      </c>
      <c r="S259" s="236">
        <v>0</v>
      </c>
      <c r="T259" s="23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171</v>
      </c>
      <c r="AT259" s="238" t="s">
        <v>166</v>
      </c>
      <c r="AU259" s="238" t="s">
        <v>82</v>
      </c>
      <c r="AY259" s="17" t="s">
        <v>164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80</v>
      </c>
      <c r="BK259" s="239">
        <f>ROUND(I259*H259,2)</f>
        <v>0</v>
      </c>
      <c r="BL259" s="17" t="s">
        <v>171</v>
      </c>
      <c r="BM259" s="238" t="s">
        <v>1666</v>
      </c>
    </row>
    <row r="260" s="2" customFormat="1">
      <c r="A260" s="38"/>
      <c r="B260" s="39"/>
      <c r="C260" s="40"/>
      <c r="D260" s="240" t="s">
        <v>173</v>
      </c>
      <c r="E260" s="40"/>
      <c r="F260" s="241" t="s">
        <v>899</v>
      </c>
      <c r="G260" s="40"/>
      <c r="H260" s="40"/>
      <c r="I260" s="242"/>
      <c r="J260" s="40"/>
      <c r="K260" s="40"/>
      <c r="L260" s="44"/>
      <c r="M260" s="243"/>
      <c r="N260" s="244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173</v>
      </c>
      <c r="AU260" s="17" t="s">
        <v>82</v>
      </c>
    </row>
    <row r="261" s="2" customFormat="1">
      <c r="A261" s="38"/>
      <c r="B261" s="39"/>
      <c r="C261" s="40"/>
      <c r="D261" s="245" t="s">
        <v>175</v>
      </c>
      <c r="E261" s="40"/>
      <c r="F261" s="246" t="s">
        <v>900</v>
      </c>
      <c r="G261" s="40"/>
      <c r="H261" s="40"/>
      <c r="I261" s="242"/>
      <c r="J261" s="40"/>
      <c r="K261" s="40"/>
      <c r="L261" s="44"/>
      <c r="M261" s="243"/>
      <c r="N261" s="244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175</v>
      </c>
      <c r="AU261" s="17" t="s">
        <v>82</v>
      </c>
    </row>
    <row r="262" s="14" customFormat="1">
      <c r="A262" s="14"/>
      <c r="B262" s="257"/>
      <c r="C262" s="258"/>
      <c r="D262" s="240" t="s">
        <v>177</v>
      </c>
      <c r="E262" s="259" t="s">
        <v>1</v>
      </c>
      <c r="F262" s="260" t="s">
        <v>1654</v>
      </c>
      <c r="G262" s="258"/>
      <c r="H262" s="261">
        <v>3.5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7" t="s">
        <v>177</v>
      </c>
      <c r="AU262" s="267" t="s">
        <v>82</v>
      </c>
      <c r="AV262" s="14" t="s">
        <v>82</v>
      </c>
      <c r="AW262" s="14" t="s">
        <v>30</v>
      </c>
      <c r="AX262" s="14" t="s">
        <v>73</v>
      </c>
      <c r="AY262" s="267" t="s">
        <v>164</v>
      </c>
    </row>
    <row r="263" s="15" customFormat="1">
      <c r="A263" s="15"/>
      <c r="B263" s="268"/>
      <c r="C263" s="269"/>
      <c r="D263" s="240" t="s">
        <v>177</v>
      </c>
      <c r="E263" s="270" t="s">
        <v>1</v>
      </c>
      <c r="F263" s="271" t="s">
        <v>182</v>
      </c>
      <c r="G263" s="269"/>
      <c r="H263" s="272">
        <v>3.5</v>
      </c>
      <c r="I263" s="273"/>
      <c r="J263" s="269"/>
      <c r="K263" s="269"/>
      <c r="L263" s="274"/>
      <c r="M263" s="275"/>
      <c r="N263" s="276"/>
      <c r="O263" s="276"/>
      <c r="P263" s="276"/>
      <c r="Q263" s="276"/>
      <c r="R263" s="276"/>
      <c r="S263" s="276"/>
      <c r="T263" s="27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8" t="s">
        <v>177</v>
      </c>
      <c r="AU263" s="278" t="s">
        <v>82</v>
      </c>
      <c r="AV263" s="15" t="s">
        <v>171</v>
      </c>
      <c r="AW263" s="15" t="s">
        <v>30</v>
      </c>
      <c r="AX263" s="15" t="s">
        <v>80</v>
      </c>
      <c r="AY263" s="278" t="s">
        <v>164</v>
      </c>
    </row>
    <row r="264" s="2" customFormat="1" ht="24.15" customHeight="1">
      <c r="A264" s="38"/>
      <c r="B264" s="39"/>
      <c r="C264" s="227" t="s">
        <v>360</v>
      </c>
      <c r="D264" s="227" t="s">
        <v>166</v>
      </c>
      <c r="E264" s="228" t="s">
        <v>317</v>
      </c>
      <c r="F264" s="229" t="s">
        <v>318</v>
      </c>
      <c r="G264" s="230" t="s">
        <v>202</v>
      </c>
      <c r="H264" s="231">
        <v>9.9000000000000004</v>
      </c>
      <c r="I264" s="232"/>
      <c r="J264" s="233">
        <f>ROUND(I264*H264,2)</f>
        <v>0</v>
      </c>
      <c r="K264" s="229" t="s">
        <v>170</v>
      </c>
      <c r="L264" s="44"/>
      <c r="M264" s="234" t="s">
        <v>1</v>
      </c>
      <c r="N264" s="235" t="s">
        <v>38</v>
      </c>
      <c r="O264" s="91"/>
      <c r="P264" s="236">
        <f>O264*H264</f>
        <v>0</v>
      </c>
      <c r="Q264" s="236">
        <v>0</v>
      </c>
      <c r="R264" s="236">
        <f>Q264*H264</f>
        <v>0</v>
      </c>
      <c r="S264" s="236">
        <v>1.8</v>
      </c>
      <c r="T264" s="237">
        <f>S264*H264</f>
        <v>17.82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171</v>
      </c>
      <c r="AT264" s="238" t="s">
        <v>166</v>
      </c>
      <c r="AU264" s="238" t="s">
        <v>82</v>
      </c>
      <c r="AY264" s="17" t="s">
        <v>164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80</v>
      </c>
      <c r="BK264" s="239">
        <f>ROUND(I264*H264,2)</f>
        <v>0</v>
      </c>
      <c r="BL264" s="17" t="s">
        <v>171</v>
      </c>
      <c r="BM264" s="238" t="s">
        <v>1667</v>
      </c>
    </row>
    <row r="265" s="2" customFormat="1">
      <c r="A265" s="38"/>
      <c r="B265" s="39"/>
      <c r="C265" s="40"/>
      <c r="D265" s="240" t="s">
        <v>173</v>
      </c>
      <c r="E265" s="40"/>
      <c r="F265" s="241" t="s">
        <v>318</v>
      </c>
      <c r="G265" s="40"/>
      <c r="H265" s="40"/>
      <c r="I265" s="242"/>
      <c r="J265" s="40"/>
      <c r="K265" s="40"/>
      <c r="L265" s="44"/>
      <c r="M265" s="243"/>
      <c r="N265" s="244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173</v>
      </c>
      <c r="AU265" s="17" t="s">
        <v>82</v>
      </c>
    </row>
    <row r="266" s="2" customFormat="1">
      <c r="A266" s="38"/>
      <c r="B266" s="39"/>
      <c r="C266" s="40"/>
      <c r="D266" s="245" t="s">
        <v>175</v>
      </c>
      <c r="E266" s="40"/>
      <c r="F266" s="246" t="s">
        <v>320</v>
      </c>
      <c r="G266" s="40"/>
      <c r="H266" s="40"/>
      <c r="I266" s="242"/>
      <c r="J266" s="40"/>
      <c r="K266" s="40"/>
      <c r="L266" s="44"/>
      <c r="M266" s="243"/>
      <c r="N266" s="244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175</v>
      </c>
      <c r="AU266" s="17" t="s">
        <v>82</v>
      </c>
    </row>
    <row r="267" s="2" customFormat="1">
      <c r="A267" s="38"/>
      <c r="B267" s="39"/>
      <c r="C267" s="40"/>
      <c r="D267" s="240" t="s">
        <v>206</v>
      </c>
      <c r="E267" s="40"/>
      <c r="F267" s="279" t="s">
        <v>207</v>
      </c>
      <c r="G267" s="40"/>
      <c r="H267" s="40"/>
      <c r="I267" s="242"/>
      <c r="J267" s="40"/>
      <c r="K267" s="40"/>
      <c r="L267" s="44"/>
      <c r="M267" s="243"/>
      <c r="N267" s="244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206</v>
      </c>
      <c r="AU267" s="17" t="s">
        <v>82</v>
      </c>
    </row>
    <row r="268" s="13" customFormat="1">
      <c r="A268" s="13"/>
      <c r="B268" s="247"/>
      <c r="C268" s="248"/>
      <c r="D268" s="240" t="s">
        <v>177</v>
      </c>
      <c r="E268" s="249" t="s">
        <v>1</v>
      </c>
      <c r="F268" s="250" t="s">
        <v>321</v>
      </c>
      <c r="G268" s="248"/>
      <c r="H268" s="249" t="s">
        <v>1</v>
      </c>
      <c r="I268" s="251"/>
      <c r="J268" s="248"/>
      <c r="K268" s="248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177</v>
      </c>
      <c r="AU268" s="256" t="s">
        <v>82</v>
      </c>
      <c r="AV268" s="13" t="s">
        <v>80</v>
      </c>
      <c r="AW268" s="13" t="s">
        <v>30</v>
      </c>
      <c r="AX268" s="13" t="s">
        <v>73</v>
      </c>
      <c r="AY268" s="256" t="s">
        <v>164</v>
      </c>
    </row>
    <row r="269" s="13" customFormat="1">
      <c r="A269" s="13"/>
      <c r="B269" s="247"/>
      <c r="C269" s="248"/>
      <c r="D269" s="240" t="s">
        <v>177</v>
      </c>
      <c r="E269" s="249" t="s">
        <v>1</v>
      </c>
      <c r="F269" s="250" t="s">
        <v>180</v>
      </c>
      <c r="G269" s="248"/>
      <c r="H269" s="249" t="s">
        <v>1</v>
      </c>
      <c r="I269" s="251"/>
      <c r="J269" s="248"/>
      <c r="K269" s="248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177</v>
      </c>
      <c r="AU269" s="256" t="s">
        <v>82</v>
      </c>
      <c r="AV269" s="13" t="s">
        <v>80</v>
      </c>
      <c r="AW269" s="13" t="s">
        <v>30</v>
      </c>
      <c r="AX269" s="13" t="s">
        <v>73</v>
      </c>
      <c r="AY269" s="256" t="s">
        <v>164</v>
      </c>
    </row>
    <row r="270" s="14" customFormat="1">
      <c r="A270" s="14"/>
      <c r="B270" s="257"/>
      <c r="C270" s="258"/>
      <c r="D270" s="240" t="s">
        <v>177</v>
      </c>
      <c r="E270" s="259" t="s">
        <v>1</v>
      </c>
      <c r="F270" s="260" t="s">
        <v>1668</v>
      </c>
      <c r="G270" s="258"/>
      <c r="H270" s="261">
        <v>1.2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7" t="s">
        <v>177</v>
      </c>
      <c r="AU270" s="267" t="s">
        <v>82</v>
      </c>
      <c r="AV270" s="14" t="s">
        <v>82</v>
      </c>
      <c r="AW270" s="14" t="s">
        <v>30</v>
      </c>
      <c r="AX270" s="14" t="s">
        <v>73</v>
      </c>
      <c r="AY270" s="267" t="s">
        <v>164</v>
      </c>
    </row>
    <row r="271" s="13" customFormat="1">
      <c r="A271" s="13"/>
      <c r="B271" s="247"/>
      <c r="C271" s="248"/>
      <c r="D271" s="240" t="s">
        <v>177</v>
      </c>
      <c r="E271" s="249" t="s">
        <v>1</v>
      </c>
      <c r="F271" s="250" t="s">
        <v>178</v>
      </c>
      <c r="G271" s="248"/>
      <c r="H271" s="249" t="s">
        <v>1</v>
      </c>
      <c r="I271" s="251"/>
      <c r="J271" s="248"/>
      <c r="K271" s="248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177</v>
      </c>
      <c r="AU271" s="256" t="s">
        <v>82</v>
      </c>
      <c r="AV271" s="13" t="s">
        <v>80</v>
      </c>
      <c r="AW271" s="13" t="s">
        <v>30</v>
      </c>
      <c r="AX271" s="13" t="s">
        <v>73</v>
      </c>
      <c r="AY271" s="256" t="s">
        <v>164</v>
      </c>
    </row>
    <row r="272" s="14" customFormat="1">
      <c r="A272" s="14"/>
      <c r="B272" s="257"/>
      <c r="C272" s="258"/>
      <c r="D272" s="240" t="s">
        <v>177</v>
      </c>
      <c r="E272" s="259" t="s">
        <v>1</v>
      </c>
      <c r="F272" s="260" t="s">
        <v>1669</v>
      </c>
      <c r="G272" s="258"/>
      <c r="H272" s="261">
        <v>4.2000000000000002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7" t="s">
        <v>177</v>
      </c>
      <c r="AU272" s="267" t="s">
        <v>82</v>
      </c>
      <c r="AV272" s="14" t="s">
        <v>82</v>
      </c>
      <c r="AW272" s="14" t="s">
        <v>30</v>
      </c>
      <c r="AX272" s="14" t="s">
        <v>73</v>
      </c>
      <c r="AY272" s="267" t="s">
        <v>164</v>
      </c>
    </row>
    <row r="273" s="14" customFormat="1">
      <c r="A273" s="14"/>
      <c r="B273" s="257"/>
      <c r="C273" s="258"/>
      <c r="D273" s="240" t="s">
        <v>177</v>
      </c>
      <c r="E273" s="259" t="s">
        <v>1</v>
      </c>
      <c r="F273" s="260" t="s">
        <v>1670</v>
      </c>
      <c r="G273" s="258"/>
      <c r="H273" s="261">
        <v>4.5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7" t="s">
        <v>177</v>
      </c>
      <c r="AU273" s="267" t="s">
        <v>82</v>
      </c>
      <c r="AV273" s="14" t="s">
        <v>82</v>
      </c>
      <c r="AW273" s="14" t="s">
        <v>30</v>
      </c>
      <c r="AX273" s="14" t="s">
        <v>73</v>
      </c>
      <c r="AY273" s="267" t="s">
        <v>164</v>
      </c>
    </row>
    <row r="274" s="15" customFormat="1">
      <c r="A274" s="15"/>
      <c r="B274" s="268"/>
      <c r="C274" s="269"/>
      <c r="D274" s="240" t="s">
        <v>177</v>
      </c>
      <c r="E274" s="270" t="s">
        <v>1</v>
      </c>
      <c r="F274" s="271" t="s">
        <v>182</v>
      </c>
      <c r="G274" s="269"/>
      <c r="H274" s="272">
        <v>9.9000000000000004</v>
      </c>
      <c r="I274" s="273"/>
      <c r="J274" s="269"/>
      <c r="K274" s="269"/>
      <c r="L274" s="274"/>
      <c r="M274" s="275"/>
      <c r="N274" s="276"/>
      <c r="O274" s="276"/>
      <c r="P274" s="276"/>
      <c r="Q274" s="276"/>
      <c r="R274" s="276"/>
      <c r="S274" s="276"/>
      <c r="T274" s="27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8" t="s">
        <v>177</v>
      </c>
      <c r="AU274" s="278" t="s">
        <v>82</v>
      </c>
      <c r="AV274" s="15" t="s">
        <v>171</v>
      </c>
      <c r="AW274" s="15" t="s">
        <v>30</v>
      </c>
      <c r="AX274" s="15" t="s">
        <v>80</v>
      </c>
      <c r="AY274" s="278" t="s">
        <v>164</v>
      </c>
    </row>
    <row r="275" s="2" customFormat="1" ht="37.8" customHeight="1">
      <c r="A275" s="38"/>
      <c r="B275" s="39"/>
      <c r="C275" s="227" t="s">
        <v>367</v>
      </c>
      <c r="D275" s="227" t="s">
        <v>166</v>
      </c>
      <c r="E275" s="228" t="s">
        <v>325</v>
      </c>
      <c r="F275" s="229" t="s">
        <v>326</v>
      </c>
      <c r="G275" s="230" t="s">
        <v>169</v>
      </c>
      <c r="H275" s="231">
        <v>43.920000000000002</v>
      </c>
      <c r="I275" s="232"/>
      <c r="J275" s="233">
        <f>ROUND(I275*H275,2)</f>
        <v>0</v>
      </c>
      <c r="K275" s="229" t="s">
        <v>170</v>
      </c>
      <c r="L275" s="44"/>
      <c r="M275" s="234" t="s">
        <v>1</v>
      </c>
      <c r="N275" s="235" t="s">
        <v>38</v>
      </c>
      <c r="O275" s="91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171</v>
      </c>
      <c r="AT275" s="238" t="s">
        <v>166</v>
      </c>
      <c r="AU275" s="238" t="s">
        <v>82</v>
      </c>
      <c r="AY275" s="17" t="s">
        <v>164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80</v>
      </c>
      <c r="BK275" s="239">
        <f>ROUND(I275*H275,2)</f>
        <v>0</v>
      </c>
      <c r="BL275" s="17" t="s">
        <v>171</v>
      </c>
      <c r="BM275" s="238" t="s">
        <v>1671</v>
      </c>
    </row>
    <row r="276" s="2" customFormat="1">
      <c r="A276" s="38"/>
      <c r="B276" s="39"/>
      <c r="C276" s="40"/>
      <c r="D276" s="240" t="s">
        <v>173</v>
      </c>
      <c r="E276" s="40"/>
      <c r="F276" s="241" t="s">
        <v>328</v>
      </c>
      <c r="G276" s="40"/>
      <c r="H276" s="40"/>
      <c r="I276" s="242"/>
      <c r="J276" s="40"/>
      <c r="K276" s="40"/>
      <c r="L276" s="44"/>
      <c r="M276" s="243"/>
      <c r="N276" s="244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173</v>
      </c>
      <c r="AU276" s="17" t="s">
        <v>82</v>
      </c>
    </row>
    <row r="277" s="2" customFormat="1">
      <c r="A277" s="38"/>
      <c r="B277" s="39"/>
      <c r="C277" s="40"/>
      <c r="D277" s="245" t="s">
        <v>175</v>
      </c>
      <c r="E277" s="40"/>
      <c r="F277" s="246" t="s">
        <v>329</v>
      </c>
      <c r="G277" s="40"/>
      <c r="H277" s="40"/>
      <c r="I277" s="242"/>
      <c r="J277" s="40"/>
      <c r="K277" s="40"/>
      <c r="L277" s="44"/>
      <c r="M277" s="243"/>
      <c r="N277" s="244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175</v>
      </c>
      <c r="AU277" s="17" t="s">
        <v>82</v>
      </c>
    </row>
    <row r="278" s="13" customFormat="1">
      <c r="A278" s="13"/>
      <c r="B278" s="247"/>
      <c r="C278" s="248"/>
      <c r="D278" s="240" t="s">
        <v>177</v>
      </c>
      <c r="E278" s="249" t="s">
        <v>1</v>
      </c>
      <c r="F278" s="250" t="s">
        <v>330</v>
      </c>
      <c r="G278" s="248"/>
      <c r="H278" s="249" t="s">
        <v>1</v>
      </c>
      <c r="I278" s="251"/>
      <c r="J278" s="248"/>
      <c r="K278" s="248"/>
      <c r="L278" s="252"/>
      <c r="M278" s="253"/>
      <c r="N278" s="254"/>
      <c r="O278" s="254"/>
      <c r="P278" s="254"/>
      <c r="Q278" s="254"/>
      <c r="R278" s="254"/>
      <c r="S278" s="254"/>
      <c r="T278" s="25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6" t="s">
        <v>177</v>
      </c>
      <c r="AU278" s="256" t="s">
        <v>82</v>
      </c>
      <c r="AV278" s="13" t="s">
        <v>80</v>
      </c>
      <c r="AW278" s="13" t="s">
        <v>30</v>
      </c>
      <c r="AX278" s="13" t="s">
        <v>73</v>
      </c>
      <c r="AY278" s="256" t="s">
        <v>164</v>
      </c>
    </row>
    <row r="279" s="14" customFormat="1">
      <c r="A279" s="14"/>
      <c r="B279" s="257"/>
      <c r="C279" s="258"/>
      <c r="D279" s="240" t="s">
        <v>177</v>
      </c>
      <c r="E279" s="259" t="s">
        <v>1</v>
      </c>
      <c r="F279" s="260" t="s">
        <v>331</v>
      </c>
      <c r="G279" s="258"/>
      <c r="H279" s="261">
        <v>10.92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7" t="s">
        <v>177</v>
      </c>
      <c r="AU279" s="267" t="s">
        <v>82</v>
      </c>
      <c r="AV279" s="14" t="s">
        <v>82</v>
      </c>
      <c r="AW279" s="14" t="s">
        <v>30</v>
      </c>
      <c r="AX279" s="14" t="s">
        <v>73</v>
      </c>
      <c r="AY279" s="267" t="s">
        <v>164</v>
      </c>
    </row>
    <row r="280" s="13" customFormat="1">
      <c r="A280" s="13"/>
      <c r="B280" s="247"/>
      <c r="C280" s="248"/>
      <c r="D280" s="240" t="s">
        <v>177</v>
      </c>
      <c r="E280" s="249" t="s">
        <v>1</v>
      </c>
      <c r="F280" s="250" t="s">
        <v>332</v>
      </c>
      <c r="G280" s="248"/>
      <c r="H280" s="249" t="s">
        <v>1</v>
      </c>
      <c r="I280" s="251"/>
      <c r="J280" s="248"/>
      <c r="K280" s="248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177</v>
      </c>
      <c r="AU280" s="256" t="s">
        <v>82</v>
      </c>
      <c r="AV280" s="13" t="s">
        <v>80</v>
      </c>
      <c r="AW280" s="13" t="s">
        <v>30</v>
      </c>
      <c r="AX280" s="13" t="s">
        <v>73</v>
      </c>
      <c r="AY280" s="256" t="s">
        <v>164</v>
      </c>
    </row>
    <row r="281" s="14" customFormat="1">
      <c r="A281" s="14"/>
      <c r="B281" s="257"/>
      <c r="C281" s="258"/>
      <c r="D281" s="240" t="s">
        <v>177</v>
      </c>
      <c r="E281" s="259" t="s">
        <v>1</v>
      </c>
      <c r="F281" s="260" t="s">
        <v>333</v>
      </c>
      <c r="G281" s="258"/>
      <c r="H281" s="261">
        <v>15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7" t="s">
        <v>177</v>
      </c>
      <c r="AU281" s="267" t="s">
        <v>82</v>
      </c>
      <c r="AV281" s="14" t="s">
        <v>82</v>
      </c>
      <c r="AW281" s="14" t="s">
        <v>30</v>
      </c>
      <c r="AX281" s="14" t="s">
        <v>73</v>
      </c>
      <c r="AY281" s="267" t="s">
        <v>164</v>
      </c>
    </row>
    <row r="282" s="13" customFormat="1">
      <c r="A282" s="13"/>
      <c r="B282" s="247"/>
      <c r="C282" s="248"/>
      <c r="D282" s="240" t="s">
        <v>177</v>
      </c>
      <c r="E282" s="249" t="s">
        <v>1</v>
      </c>
      <c r="F282" s="250" t="s">
        <v>334</v>
      </c>
      <c r="G282" s="248"/>
      <c r="H282" s="249" t="s">
        <v>1</v>
      </c>
      <c r="I282" s="251"/>
      <c r="J282" s="248"/>
      <c r="K282" s="248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177</v>
      </c>
      <c r="AU282" s="256" t="s">
        <v>82</v>
      </c>
      <c r="AV282" s="13" t="s">
        <v>80</v>
      </c>
      <c r="AW282" s="13" t="s">
        <v>30</v>
      </c>
      <c r="AX282" s="13" t="s">
        <v>73</v>
      </c>
      <c r="AY282" s="256" t="s">
        <v>164</v>
      </c>
    </row>
    <row r="283" s="14" customFormat="1">
      <c r="A283" s="14"/>
      <c r="B283" s="257"/>
      <c r="C283" s="258"/>
      <c r="D283" s="240" t="s">
        <v>177</v>
      </c>
      <c r="E283" s="259" t="s">
        <v>1</v>
      </c>
      <c r="F283" s="260" t="s">
        <v>335</v>
      </c>
      <c r="G283" s="258"/>
      <c r="H283" s="261">
        <v>4</v>
      </c>
      <c r="I283" s="262"/>
      <c r="J283" s="258"/>
      <c r="K283" s="258"/>
      <c r="L283" s="263"/>
      <c r="M283" s="264"/>
      <c r="N283" s="265"/>
      <c r="O283" s="265"/>
      <c r="P283" s="265"/>
      <c r="Q283" s="265"/>
      <c r="R283" s="265"/>
      <c r="S283" s="265"/>
      <c r="T283" s="26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7" t="s">
        <v>177</v>
      </c>
      <c r="AU283" s="267" t="s">
        <v>82</v>
      </c>
      <c r="AV283" s="14" t="s">
        <v>82</v>
      </c>
      <c r="AW283" s="14" t="s">
        <v>30</v>
      </c>
      <c r="AX283" s="14" t="s">
        <v>73</v>
      </c>
      <c r="AY283" s="267" t="s">
        <v>164</v>
      </c>
    </row>
    <row r="284" s="13" customFormat="1">
      <c r="A284" s="13"/>
      <c r="B284" s="247"/>
      <c r="C284" s="248"/>
      <c r="D284" s="240" t="s">
        <v>177</v>
      </c>
      <c r="E284" s="249" t="s">
        <v>1</v>
      </c>
      <c r="F284" s="250" t="s">
        <v>336</v>
      </c>
      <c r="G284" s="248"/>
      <c r="H284" s="249" t="s">
        <v>1</v>
      </c>
      <c r="I284" s="251"/>
      <c r="J284" s="248"/>
      <c r="K284" s="248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177</v>
      </c>
      <c r="AU284" s="256" t="s">
        <v>82</v>
      </c>
      <c r="AV284" s="13" t="s">
        <v>80</v>
      </c>
      <c r="AW284" s="13" t="s">
        <v>30</v>
      </c>
      <c r="AX284" s="13" t="s">
        <v>73</v>
      </c>
      <c r="AY284" s="256" t="s">
        <v>164</v>
      </c>
    </row>
    <row r="285" s="14" customFormat="1">
      <c r="A285" s="14"/>
      <c r="B285" s="257"/>
      <c r="C285" s="258"/>
      <c r="D285" s="240" t="s">
        <v>177</v>
      </c>
      <c r="E285" s="259" t="s">
        <v>1</v>
      </c>
      <c r="F285" s="260" t="s">
        <v>337</v>
      </c>
      <c r="G285" s="258"/>
      <c r="H285" s="261">
        <v>14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7" t="s">
        <v>177</v>
      </c>
      <c r="AU285" s="267" t="s">
        <v>82</v>
      </c>
      <c r="AV285" s="14" t="s">
        <v>82</v>
      </c>
      <c r="AW285" s="14" t="s">
        <v>30</v>
      </c>
      <c r="AX285" s="14" t="s">
        <v>73</v>
      </c>
      <c r="AY285" s="267" t="s">
        <v>164</v>
      </c>
    </row>
    <row r="286" s="15" customFormat="1">
      <c r="A286" s="15"/>
      <c r="B286" s="268"/>
      <c r="C286" s="269"/>
      <c r="D286" s="240" t="s">
        <v>177</v>
      </c>
      <c r="E286" s="270" t="s">
        <v>1</v>
      </c>
      <c r="F286" s="271" t="s">
        <v>182</v>
      </c>
      <c r="G286" s="269"/>
      <c r="H286" s="272">
        <v>43.920000000000002</v>
      </c>
      <c r="I286" s="273"/>
      <c r="J286" s="269"/>
      <c r="K286" s="269"/>
      <c r="L286" s="274"/>
      <c r="M286" s="275"/>
      <c r="N286" s="276"/>
      <c r="O286" s="276"/>
      <c r="P286" s="276"/>
      <c r="Q286" s="276"/>
      <c r="R286" s="276"/>
      <c r="S286" s="276"/>
      <c r="T286" s="27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8" t="s">
        <v>177</v>
      </c>
      <c r="AU286" s="278" t="s">
        <v>82</v>
      </c>
      <c r="AV286" s="15" t="s">
        <v>171</v>
      </c>
      <c r="AW286" s="15" t="s">
        <v>30</v>
      </c>
      <c r="AX286" s="15" t="s">
        <v>80</v>
      </c>
      <c r="AY286" s="278" t="s">
        <v>164</v>
      </c>
    </row>
    <row r="287" s="2" customFormat="1" ht="33" customHeight="1">
      <c r="A287" s="38"/>
      <c r="B287" s="39"/>
      <c r="C287" s="227" t="s">
        <v>374</v>
      </c>
      <c r="D287" s="227" t="s">
        <v>166</v>
      </c>
      <c r="E287" s="228" t="s">
        <v>339</v>
      </c>
      <c r="F287" s="229" t="s">
        <v>340</v>
      </c>
      <c r="G287" s="230" t="s">
        <v>169</v>
      </c>
      <c r="H287" s="231">
        <v>614.88</v>
      </c>
      <c r="I287" s="232"/>
      <c r="J287" s="233">
        <f>ROUND(I287*H287,2)</f>
        <v>0</v>
      </c>
      <c r="K287" s="229" t="s">
        <v>170</v>
      </c>
      <c r="L287" s="44"/>
      <c r="M287" s="234" t="s">
        <v>1</v>
      </c>
      <c r="N287" s="235" t="s">
        <v>38</v>
      </c>
      <c r="O287" s="91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8" t="s">
        <v>171</v>
      </c>
      <c r="AT287" s="238" t="s">
        <v>166</v>
      </c>
      <c r="AU287" s="238" t="s">
        <v>82</v>
      </c>
      <c r="AY287" s="17" t="s">
        <v>164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7" t="s">
        <v>80</v>
      </c>
      <c r="BK287" s="239">
        <f>ROUND(I287*H287,2)</f>
        <v>0</v>
      </c>
      <c r="BL287" s="17" t="s">
        <v>171</v>
      </c>
      <c r="BM287" s="238" t="s">
        <v>1672</v>
      </c>
    </row>
    <row r="288" s="2" customFormat="1">
      <c r="A288" s="38"/>
      <c r="B288" s="39"/>
      <c r="C288" s="40"/>
      <c r="D288" s="240" t="s">
        <v>173</v>
      </c>
      <c r="E288" s="40"/>
      <c r="F288" s="241" t="s">
        <v>342</v>
      </c>
      <c r="G288" s="40"/>
      <c r="H288" s="40"/>
      <c r="I288" s="242"/>
      <c r="J288" s="40"/>
      <c r="K288" s="40"/>
      <c r="L288" s="44"/>
      <c r="M288" s="243"/>
      <c r="N288" s="244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173</v>
      </c>
      <c r="AU288" s="17" t="s">
        <v>82</v>
      </c>
    </row>
    <row r="289" s="2" customFormat="1">
      <c r="A289" s="38"/>
      <c r="B289" s="39"/>
      <c r="C289" s="40"/>
      <c r="D289" s="245" t="s">
        <v>175</v>
      </c>
      <c r="E289" s="40"/>
      <c r="F289" s="246" t="s">
        <v>343</v>
      </c>
      <c r="G289" s="40"/>
      <c r="H289" s="40"/>
      <c r="I289" s="242"/>
      <c r="J289" s="40"/>
      <c r="K289" s="40"/>
      <c r="L289" s="44"/>
      <c r="M289" s="243"/>
      <c r="N289" s="244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175</v>
      </c>
      <c r="AU289" s="17" t="s">
        <v>82</v>
      </c>
    </row>
    <row r="290" s="14" customFormat="1">
      <c r="A290" s="14"/>
      <c r="B290" s="257"/>
      <c r="C290" s="258"/>
      <c r="D290" s="240" t="s">
        <v>177</v>
      </c>
      <c r="E290" s="259" t="s">
        <v>1</v>
      </c>
      <c r="F290" s="260" t="s">
        <v>344</v>
      </c>
      <c r="G290" s="258"/>
      <c r="H290" s="261">
        <v>614.88</v>
      </c>
      <c r="I290" s="262"/>
      <c r="J290" s="258"/>
      <c r="K290" s="258"/>
      <c r="L290" s="263"/>
      <c r="M290" s="264"/>
      <c r="N290" s="265"/>
      <c r="O290" s="265"/>
      <c r="P290" s="265"/>
      <c r="Q290" s="265"/>
      <c r="R290" s="265"/>
      <c r="S290" s="265"/>
      <c r="T290" s="26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7" t="s">
        <v>177</v>
      </c>
      <c r="AU290" s="267" t="s">
        <v>82</v>
      </c>
      <c r="AV290" s="14" t="s">
        <v>82</v>
      </c>
      <c r="AW290" s="14" t="s">
        <v>30</v>
      </c>
      <c r="AX290" s="14" t="s">
        <v>73</v>
      </c>
      <c r="AY290" s="267" t="s">
        <v>164</v>
      </c>
    </row>
    <row r="291" s="15" customFormat="1">
      <c r="A291" s="15"/>
      <c r="B291" s="268"/>
      <c r="C291" s="269"/>
      <c r="D291" s="240" t="s">
        <v>177</v>
      </c>
      <c r="E291" s="270" t="s">
        <v>1</v>
      </c>
      <c r="F291" s="271" t="s">
        <v>182</v>
      </c>
      <c r="G291" s="269"/>
      <c r="H291" s="272">
        <v>614.88</v>
      </c>
      <c r="I291" s="273"/>
      <c r="J291" s="269"/>
      <c r="K291" s="269"/>
      <c r="L291" s="274"/>
      <c r="M291" s="275"/>
      <c r="N291" s="276"/>
      <c r="O291" s="276"/>
      <c r="P291" s="276"/>
      <c r="Q291" s="276"/>
      <c r="R291" s="276"/>
      <c r="S291" s="276"/>
      <c r="T291" s="27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8" t="s">
        <v>177</v>
      </c>
      <c r="AU291" s="278" t="s">
        <v>82</v>
      </c>
      <c r="AV291" s="15" t="s">
        <v>171</v>
      </c>
      <c r="AW291" s="15" t="s">
        <v>30</v>
      </c>
      <c r="AX291" s="15" t="s">
        <v>80</v>
      </c>
      <c r="AY291" s="278" t="s">
        <v>164</v>
      </c>
    </row>
    <row r="292" s="2" customFormat="1" ht="37.8" customHeight="1">
      <c r="A292" s="38"/>
      <c r="B292" s="39"/>
      <c r="C292" s="227" t="s">
        <v>391</v>
      </c>
      <c r="D292" s="227" t="s">
        <v>166</v>
      </c>
      <c r="E292" s="228" t="s">
        <v>346</v>
      </c>
      <c r="F292" s="229" t="s">
        <v>347</v>
      </c>
      <c r="G292" s="230" t="s">
        <v>169</v>
      </c>
      <c r="H292" s="231">
        <v>43.920000000000002</v>
      </c>
      <c r="I292" s="232"/>
      <c r="J292" s="233">
        <f>ROUND(I292*H292,2)</f>
        <v>0</v>
      </c>
      <c r="K292" s="229" t="s">
        <v>170</v>
      </c>
      <c r="L292" s="44"/>
      <c r="M292" s="234" t="s">
        <v>1</v>
      </c>
      <c r="N292" s="235" t="s">
        <v>38</v>
      </c>
      <c r="O292" s="91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8" t="s">
        <v>171</v>
      </c>
      <c r="AT292" s="238" t="s">
        <v>166</v>
      </c>
      <c r="AU292" s="238" t="s">
        <v>82</v>
      </c>
      <c r="AY292" s="17" t="s">
        <v>164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7" t="s">
        <v>80</v>
      </c>
      <c r="BK292" s="239">
        <f>ROUND(I292*H292,2)</f>
        <v>0</v>
      </c>
      <c r="BL292" s="17" t="s">
        <v>171</v>
      </c>
      <c r="BM292" s="238" t="s">
        <v>1673</v>
      </c>
    </row>
    <row r="293" s="2" customFormat="1">
      <c r="A293" s="38"/>
      <c r="B293" s="39"/>
      <c r="C293" s="40"/>
      <c r="D293" s="240" t="s">
        <v>173</v>
      </c>
      <c r="E293" s="40"/>
      <c r="F293" s="241" t="s">
        <v>349</v>
      </c>
      <c r="G293" s="40"/>
      <c r="H293" s="40"/>
      <c r="I293" s="242"/>
      <c r="J293" s="40"/>
      <c r="K293" s="40"/>
      <c r="L293" s="44"/>
      <c r="M293" s="243"/>
      <c r="N293" s="244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173</v>
      </c>
      <c r="AU293" s="17" t="s">
        <v>82</v>
      </c>
    </row>
    <row r="294" s="2" customFormat="1">
      <c r="A294" s="38"/>
      <c r="B294" s="39"/>
      <c r="C294" s="40"/>
      <c r="D294" s="245" t="s">
        <v>175</v>
      </c>
      <c r="E294" s="40"/>
      <c r="F294" s="246" t="s">
        <v>350</v>
      </c>
      <c r="G294" s="40"/>
      <c r="H294" s="40"/>
      <c r="I294" s="242"/>
      <c r="J294" s="40"/>
      <c r="K294" s="40"/>
      <c r="L294" s="44"/>
      <c r="M294" s="243"/>
      <c r="N294" s="244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175</v>
      </c>
      <c r="AU294" s="17" t="s">
        <v>82</v>
      </c>
    </row>
    <row r="295" s="14" customFormat="1">
      <c r="A295" s="14"/>
      <c r="B295" s="257"/>
      <c r="C295" s="258"/>
      <c r="D295" s="240" t="s">
        <v>177</v>
      </c>
      <c r="E295" s="259" t="s">
        <v>1</v>
      </c>
      <c r="F295" s="260" t="s">
        <v>351</v>
      </c>
      <c r="G295" s="258"/>
      <c r="H295" s="261">
        <v>43.920000000000002</v>
      </c>
      <c r="I295" s="262"/>
      <c r="J295" s="258"/>
      <c r="K295" s="258"/>
      <c r="L295" s="263"/>
      <c r="M295" s="264"/>
      <c r="N295" s="265"/>
      <c r="O295" s="265"/>
      <c r="P295" s="265"/>
      <c r="Q295" s="265"/>
      <c r="R295" s="265"/>
      <c r="S295" s="265"/>
      <c r="T295" s="26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7" t="s">
        <v>177</v>
      </c>
      <c r="AU295" s="267" t="s">
        <v>82</v>
      </c>
      <c r="AV295" s="14" t="s">
        <v>82</v>
      </c>
      <c r="AW295" s="14" t="s">
        <v>30</v>
      </c>
      <c r="AX295" s="14" t="s">
        <v>73</v>
      </c>
      <c r="AY295" s="267" t="s">
        <v>164</v>
      </c>
    </row>
    <row r="296" s="15" customFormat="1">
      <c r="A296" s="15"/>
      <c r="B296" s="268"/>
      <c r="C296" s="269"/>
      <c r="D296" s="240" t="s">
        <v>177</v>
      </c>
      <c r="E296" s="270" t="s">
        <v>1</v>
      </c>
      <c r="F296" s="271" t="s">
        <v>182</v>
      </c>
      <c r="G296" s="269"/>
      <c r="H296" s="272">
        <v>43.920000000000002</v>
      </c>
      <c r="I296" s="273"/>
      <c r="J296" s="269"/>
      <c r="K296" s="269"/>
      <c r="L296" s="274"/>
      <c r="M296" s="275"/>
      <c r="N296" s="276"/>
      <c r="O296" s="276"/>
      <c r="P296" s="276"/>
      <c r="Q296" s="276"/>
      <c r="R296" s="276"/>
      <c r="S296" s="276"/>
      <c r="T296" s="27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8" t="s">
        <v>177</v>
      </c>
      <c r="AU296" s="278" t="s">
        <v>82</v>
      </c>
      <c r="AV296" s="15" t="s">
        <v>171</v>
      </c>
      <c r="AW296" s="15" t="s">
        <v>30</v>
      </c>
      <c r="AX296" s="15" t="s">
        <v>80</v>
      </c>
      <c r="AY296" s="278" t="s">
        <v>164</v>
      </c>
    </row>
    <row r="297" s="2" customFormat="1" ht="24.15" customHeight="1">
      <c r="A297" s="38"/>
      <c r="B297" s="39"/>
      <c r="C297" s="227" t="s">
        <v>402</v>
      </c>
      <c r="D297" s="227" t="s">
        <v>166</v>
      </c>
      <c r="E297" s="228" t="s">
        <v>352</v>
      </c>
      <c r="F297" s="229" t="s">
        <v>353</v>
      </c>
      <c r="G297" s="230" t="s">
        <v>202</v>
      </c>
      <c r="H297" s="231">
        <v>2.8500000000000001</v>
      </c>
      <c r="I297" s="232"/>
      <c r="J297" s="233">
        <f>ROUND(I297*H297,2)</f>
        <v>0</v>
      </c>
      <c r="K297" s="229" t="s">
        <v>170</v>
      </c>
      <c r="L297" s="44"/>
      <c r="M297" s="234" t="s">
        <v>1</v>
      </c>
      <c r="N297" s="235" t="s">
        <v>38</v>
      </c>
      <c r="O297" s="91"/>
      <c r="P297" s="236">
        <f>O297*H297</f>
        <v>0</v>
      </c>
      <c r="Q297" s="236">
        <v>0</v>
      </c>
      <c r="R297" s="236">
        <f>Q297*H297</f>
        <v>0</v>
      </c>
      <c r="S297" s="236">
        <v>0.001</v>
      </c>
      <c r="T297" s="237">
        <f>S297*H297</f>
        <v>0.0028500000000000001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8" t="s">
        <v>171</v>
      </c>
      <c r="AT297" s="238" t="s">
        <v>166</v>
      </c>
      <c r="AU297" s="238" t="s">
        <v>82</v>
      </c>
      <c r="AY297" s="17" t="s">
        <v>164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7" t="s">
        <v>80</v>
      </c>
      <c r="BK297" s="239">
        <f>ROUND(I297*H297,2)</f>
        <v>0</v>
      </c>
      <c r="BL297" s="17" t="s">
        <v>171</v>
      </c>
      <c r="BM297" s="238" t="s">
        <v>1674</v>
      </c>
    </row>
    <row r="298" s="2" customFormat="1">
      <c r="A298" s="38"/>
      <c r="B298" s="39"/>
      <c r="C298" s="40"/>
      <c r="D298" s="240" t="s">
        <v>173</v>
      </c>
      <c r="E298" s="40"/>
      <c r="F298" s="241" t="s">
        <v>355</v>
      </c>
      <c r="G298" s="40"/>
      <c r="H298" s="40"/>
      <c r="I298" s="242"/>
      <c r="J298" s="40"/>
      <c r="K298" s="40"/>
      <c r="L298" s="44"/>
      <c r="M298" s="243"/>
      <c r="N298" s="244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173</v>
      </c>
      <c r="AU298" s="17" t="s">
        <v>82</v>
      </c>
    </row>
    <row r="299" s="2" customFormat="1">
      <c r="A299" s="38"/>
      <c r="B299" s="39"/>
      <c r="C299" s="40"/>
      <c r="D299" s="245" t="s">
        <v>175</v>
      </c>
      <c r="E299" s="40"/>
      <c r="F299" s="246" t="s">
        <v>356</v>
      </c>
      <c r="G299" s="40"/>
      <c r="H299" s="40"/>
      <c r="I299" s="242"/>
      <c r="J299" s="40"/>
      <c r="K299" s="40"/>
      <c r="L299" s="44"/>
      <c r="M299" s="243"/>
      <c r="N299" s="244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175</v>
      </c>
      <c r="AU299" s="17" t="s">
        <v>82</v>
      </c>
    </row>
    <row r="300" s="2" customFormat="1">
      <c r="A300" s="38"/>
      <c r="B300" s="39"/>
      <c r="C300" s="40"/>
      <c r="D300" s="240" t="s">
        <v>206</v>
      </c>
      <c r="E300" s="40"/>
      <c r="F300" s="279" t="s">
        <v>207</v>
      </c>
      <c r="G300" s="40"/>
      <c r="H300" s="40"/>
      <c r="I300" s="242"/>
      <c r="J300" s="40"/>
      <c r="K300" s="40"/>
      <c r="L300" s="44"/>
      <c r="M300" s="243"/>
      <c r="N300" s="244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206</v>
      </c>
      <c r="AU300" s="17" t="s">
        <v>82</v>
      </c>
    </row>
    <row r="301" s="13" customFormat="1">
      <c r="A301" s="13"/>
      <c r="B301" s="247"/>
      <c r="C301" s="248"/>
      <c r="D301" s="240" t="s">
        <v>177</v>
      </c>
      <c r="E301" s="249" t="s">
        <v>1</v>
      </c>
      <c r="F301" s="250" t="s">
        <v>357</v>
      </c>
      <c r="G301" s="248"/>
      <c r="H301" s="249" t="s">
        <v>1</v>
      </c>
      <c r="I301" s="251"/>
      <c r="J301" s="248"/>
      <c r="K301" s="248"/>
      <c r="L301" s="252"/>
      <c r="M301" s="253"/>
      <c r="N301" s="254"/>
      <c r="O301" s="254"/>
      <c r="P301" s="254"/>
      <c r="Q301" s="254"/>
      <c r="R301" s="254"/>
      <c r="S301" s="254"/>
      <c r="T301" s="25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6" t="s">
        <v>177</v>
      </c>
      <c r="AU301" s="256" t="s">
        <v>82</v>
      </c>
      <c r="AV301" s="13" t="s">
        <v>80</v>
      </c>
      <c r="AW301" s="13" t="s">
        <v>30</v>
      </c>
      <c r="AX301" s="13" t="s">
        <v>73</v>
      </c>
      <c r="AY301" s="256" t="s">
        <v>164</v>
      </c>
    </row>
    <row r="302" s="13" customFormat="1">
      <c r="A302" s="13"/>
      <c r="B302" s="247"/>
      <c r="C302" s="248"/>
      <c r="D302" s="240" t="s">
        <v>177</v>
      </c>
      <c r="E302" s="249" t="s">
        <v>1</v>
      </c>
      <c r="F302" s="250" t="s">
        <v>180</v>
      </c>
      <c r="G302" s="248"/>
      <c r="H302" s="249" t="s">
        <v>1</v>
      </c>
      <c r="I302" s="251"/>
      <c r="J302" s="248"/>
      <c r="K302" s="248"/>
      <c r="L302" s="252"/>
      <c r="M302" s="253"/>
      <c r="N302" s="254"/>
      <c r="O302" s="254"/>
      <c r="P302" s="254"/>
      <c r="Q302" s="254"/>
      <c r="R302" s="254"/>
      <c r="S302" s="254"/>
      <c r="T302" s="25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6" t="s">
        <v>177</v>
      </c>
      <c r="AU302" s="256" t="s">
        <v>82</v>
      </c>
      <c r="AV302" s="13" t="s">
        <v>80</v>
      </c>
      <c r="AW302" s="13" t="s">
        <v>30</v>
      </c>
      <c r="AX302" s="13" t="s">
        <v>73</v>
      </c>
      <c r="AY302" s="256" t="s">
        <v>164</v>
      </c>
    </row>
    <row r="303" s="14" customFormat="1">
      <c r="A303" s="14"/>
      <c r="B303" s="257"/>
      <c r="C303" s="258"/>
      <c r="D303" s="240" t="s">
        <v>177</v>
      </c>
      <c r="E303" s="259" t="s">
        <v>1</v>
      </c>
      <c r="F303" s="260" t="s">
        <v>1675</v>
      </c>
      <c r="G303" s="258"/>
      <c r="H303" s="261">
        <v>2.25</v>
      </c>
      <c r="I303" s="262"/>
      <c r="J303" s="258"/>
      <c r="K303" s="258"/>
      <c r="L303" s="263"/>
      <c r="M303" s="264"/>
      <c r="N303" s="265"/>
      <c r="O303" s="265"/>
      <c r="P303" s="265"/>
      <c r="Q303" s="265"/>
      <c r="R303" s="265"/>
      <c r="S303" s="265"/>
      <c r="T303" s="26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7" t="s">
        <v>177</v>
      </c>
      <c r="AU303" s="267" t="s">
        <v>82</v>
      </c>
      <c r="AV303" s="14" t="s">
        <v>82</v>
      </c>
      <c r="AW303" s="14" t="s">
        <v>30</v>
      </c>
      <c r="AX303" s="14" t="s">
        <v>73</v>
      </c>
      <c r="AY303" s="267" t="s">
        <v>164</v>
      </c>
    </row>
    <row r="304" s="13" customFormat="1">
      <c r="A304" s="13"/>
      <c r="B304" s="247"/>
      <c r="C304" s="248"/>
      <c r="D304" s="240" t="s">
        <v>177</v>
      </c>
      <c r="E304" s="249" t="s">
        <v>1</v>
      </c>
      <c r="F304" s="250" t="s">
        <v>178</v>
      </c>
      <c r="G304" s="248"/>
      <c r="H304" s="249" t="s">
        <v>1</v>
      </c>
      <c r="I304" s="251"/>
      <c r="J304" s="248"/>
      <c r="K304" s="248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177</v>
      </c>
      <c r="AU304" s="256" t="s">
        <v>82</v>
      </c>
      <c r="AV304" s="13" t="s">
        <v>80</v>
      </c>
      <c r="AW304" s="13" t="s">
        <v>30</v>
      </c>
      <c r="AX304" s="13" t="s">
        <v>73</v>
      </c>
      <c r="AY304" s="256" t="s">
        <v>164</v>
      </c>
    </row>
    <row r="305" s="14" customFormat="1">
      <c r="A305" s="14"/>
      <c r="B305" s="257"/>
      <c r="C305" s="258"/>
      <c r="D305" s="240" t="s">
        <v>177</v>
      </c>
      <c r="E305" s="259" t="s">
        <v>1</v>
      </c>
      <c r="F305" s="260" t="s">
        <v>1676</v>
      </c>
      <c r="G305" s="258"/>
      <c r="H305" s="261">
        <v>0.59999999999999998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7" t="s">
        <v>177</v>
      </c>
      <c r="AU305" s="267" t="s">
        <v>82</v>
      </c>
      <c r="AV305" s="14" t="s">
        <v>82</v>
      </c>
      <c r="AW305" s="14" t="s">
        <v>30</v>
      </c>
      <c r="AX305" s="14" t="s">
        <v>73</v>
      </c>
      <c r="AY305" s="267" t="s">
        <v>164</v>
      </c>
    </row>
    <row r="306" s="15" customFormat="1">
      <c r="A306" s="15"/>
      <c r="B306" s="268"/>
      <c r="C306" s="269"/>
      <c r="D306" s="240" t="s">
        <v>177</v>
      </c>
      <c r="E306" s="270" t="s">
        <v>1</v>
      </c>
      <c r="F306" s="271" t="s">
        <v>182</v>
      </c>
      <c r="G306" s="269"/>
      <c r="H306" s="272">
        <v>2.8500000000000001</v>
      </c>
      <c r="I306" s="273"/>
      <c r="J306" s="269"/>
      <c r="K306" s="269"/>
      <c r="L306" s="274"/>
      <c r="M306" s="275"/>
      <c r="N306" s="276"/>
      <c r="O306" s="276"/>
      <c r="P306" s="276"/>
      <c r="Q306" s="276"/>
      <c r="R306" s="276"/>
      <c r="S306" s="276"/>
      <c r="T306" s="277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8" t="s">
        <v>177</v>
      </c>
      <c r="AU306" s="278" t="s">
        <v>82</v>
      </c>
      <c r="AV306" s="15" t="s">
        <v>171</v>
      </c>
      <c r="AW306" s="15" t="s">
        <v>30</v>
      </c>
      <c r="AX306" s="15" t="s">
        <v>80</v>
      </c>
      <c r="AY306" s="278" t="s">
        <v>164</v>
      </c>
    </row>
    <row r="307" s="2" customFormat="1" ht="21.75" customHeight="1">
      <c r="A307" s="38"/>
      <c r="B307" s="39"/>
      <c r="C307" s="227" t="s">
        <v>408</v>
      </c>
      <c r="D307" s="227" t="s">
        <v>166</v>
      </c>
      <c r="E307" s="228" t="s">
        <v>1004</v>
      </c>
      <c r="F307" s="229" t="s">
        <v>1005</v>
      </c>
      <c r="G307" s="230" t="s">
        <v>185</v>
      </c>
      <c r="H307" s="231">
        <v>12</v>
      </c>
      <c r="I307" s="232"/>
      <c r="J307" s="233">
        <f>ROUND(I307*H307,2)</f>
        <v>0</v>
      </c>
      <c r="K307" s="229" t="s">
        <v>170</v>
      </c>
      <c r="L307" s="44"/>
      <c r="M307" s="234" t="s">
        <v>1</v>
      </c>
      <c r="N307" s="235" t="s">
        <v>38</v>
      </c>
      <c r="O307" s="91"/>
      <c r="P307" s="236">
        <f>O307*H307</f>
        <v>0</v>
      </c>
      <c r="Q307" s="236">
        <v>0.00036999999999999999</v>
      </c>
      <c r="R307" s="236">
        <f>Q307*H307</f>
        <v>0.0044399999999999995</v>
      </c>
      <c r="S307" s="236">
        <v>0</v>
      </c>
      <c r="T307" s="23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8" t="s">
        <v>171</v>
      </c>
      <c r="AT307" s="238" t="s">
        <v>166</v>
      </c>
      <c r="AU307" s="238" t="s">
        <v>82</v>
      </c>
      <c r="AY307" s="17" t="s">
        <v>164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7" t="s">
        <v>80</v>
      </c>
      <c r="BK307" s="239">
        <f>ROUND(I307*H307,2)</f>
        <v>0</v>
      </c>
      <c r="BL307" s="17" t="s">
        <v>171</v>
      </c>
      <c r="BM307" s="238" t="s">
        <v>1677</v>
      </c>
    </row>
    <row r="308" s="2" customFormat="1">
      <c r="A308" s="38"/>
      <c r="B308" s="39"/>
      <c r="C308" s="40"/>
      <c r="D308" s="240" t="s">
        <v>173</v>
      </c>
      <c r="E308" s="40"/>
      <c r="F308" s="241" t="s">
        <v>1007</v>
      </c>
      <c r="G308" s="40"/>
      <c r="H308" s="40"/>
      <c r="I308" s="242"/>
      <c r="J308" s="40"/>
      <c r="K308" s="40"/>
      <c r="L308" s="44"/>
      <c r="M308" s="243"/>
      <c r="N308" s="244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173</v>
      </c>
      <c r="AU308" s="17" t="s">
        <v>82</v>
      </c>
    </row>
    <row r="309" s="2" customFormat="1">
      <c r="A309" s="38"/>
      <c r="B309" s="39"/>
      <c r="C309" s="40"/>
      <c r="D309" s="245" t="s">
        <v>175</v>
      </c>
      <c r="E309" s="40"/>
      <c r="F309" s="246" t="s">
        <v>1008</v>
      </c>
      <c r="G309" s="40"/>
      <c r="H309" s="40"/>
      <c r="I309" s="242"/>
      <c r="J309" s="40"/>
      <c r="K309" s="40"/>
      <c r="L309" s="44"/>
      <c r="M309" s="243"/>
      <c r="N309" s="244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175</v>
      </c>
      <c r="AU309" s="17" t="s">
        <v>82</v>
      </c>
    </row>
    <row r="310" s="13" customFormat="1">
      <c r="A310" s="13"/>
      <c r="B310" s="247"/>
      <c r="C310" s="248"/>
      <c r="D310" s="240" t="s">
        <v>177</v>
      </c>
      <c r="E310" s="249" t="s">
        <v>1</v>
      </c>
      <c r="F310" s="250" t="s">
        <v>1010</v>
      </c>
      <c r="G310" s="248"/>
      <c r="H310" s="249" t="s">
        <v>1</v>
      </c>
      <c r="I310" s="251"/>
      <c r="J310" s="248"/>
      <c r="K310" s="248"/>
      <c r="L310" s="252"/>
      <c r="M310" s="253"/>
      <c r="N310" s="254"/>
      <c r="O310" s="254"/>
      <c r="P310" s="254"/>
      <c r="Q310" s="254"/>
      <c r="R310" s="254"/>
      <c r="S310" s="254"/>
      <c r="T310" s="25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6" t="s">
        <v>177</v>
      </c>
      <c r="AU310" s="256" t="s">
        <v>82</v>
      </c>
      <c r="AV310" s="13" t="s">
        <v>80</v>
      </c>
      <c r="AW310" s="13" t="s">
        <v>30</v>
      </c>
      <c r="AX310" s="13" t="s">
        <v>73</v>
      </c>
      <c r="AY310" s="256" t="s">
        <v>164</v>
      </c>
    </row>
    <row r="311" s="14" customFormat="1">
      <c r="A311" s="14"/>
      <c r="B311" s="257"/>
      <c r="C311" s="258"/>
      <c r="D311" s="240" t="s">
        <v>177</v>
      </c>
      <c r="E311" s="259" t="s">
        <v>1</v>
      </c>
      <c r="F311" s="260" t="s">
        <v>1678</v>
      </c>
      <c r="G311" s="258"/>
      <c r="H311" s="261">
        <v>12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7" t="s">
        <v>177</v>
      </c>
      <c r="AU311" s="267" t="s">
        <v>82</v>
      </c>
      <c r="AV311" s="14" t="s">
        <v>82</v>
      </c>
      <c r="AW311" s="14" t="s">
        <v>30</v>
      </c>
      <c r="AX311" s="14" t="s">
        <v>73</v>
      </c>
      <c r="AY311" s="267" t="s">
        <v>164</v>
      </c>
    </row>
    <row r="312" s="15" customFormat="1">
      <c r="A312" s="15"/>
      <c r="B312" s="268"/>
      <c r="C312" s="269"/>
      <c r="D312" s="240" t="s">
        <v>177</v>
      </c>
      <c r="E312" s="270" t="s">
        <v>1</v>
      </c>
      <c r="F312" s="271" t="s">
        <v>182</v>
      </c>
      <c r="G312" s="269"/>
      <c r="H312" s="272">
        <v>12</v>
      </c>
      <c r="I312" s="273"/>
      <c r="J312" s="269"/>
      <c r="K312" s="269"/>
      <c r="L312" s="274"/>
      <c r="M312" s="275"/>
      <c r="N312" s="276"/>
      <c r="O312" s="276"/>
      <c r="P312" s="276"/>
      <c r="Q312" s="276"/>
      <c r="R312" s="276"/>
      <c r="S312" s="276"/>
      <c r="T312" s="27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8" t="s">
        <v>177</v>
      </c>
      <c r="AU312" s="278" t="s">
        <v>82</v>
      </c>
      <c r="AV312" s="15" t="s">
        <v>171</v>
      </c>
      <c r="AW312" s="15" t="s">
        <v>30</v>
      </c>
      <c r="AX312" s="15" t="s">
        <v>80</v>
      </c>
      <c r="AY312" s="278" t="s">
        <v>164</v>
      </c>
    </row>
    <row r="313" s="2" customFormat="1" ht="16.5" customHeight="1">
      <c r="A313" s="38"/>
      <c r="B313" s="39"/>
      <c r="C313" s="227" t="s">
        <v>416</v>
      </c>
      <c r="D313" s="227" t="s">
        <v>166</v>
      </c>
      <c r="E313" s="228" t="s">
        <v>1452</v>
      </c>
      <c r="F313" s="229" t="s">
        <v>1453</v>
      </c>
      <c r="G313" s="230" t="s">
        <v>202</v>
      </c>
      <c r="H313" s="231">
        <v>0.20999999999999999</v>
      </c>
      <c r="I313" s="232"/>
      <c r="J313" s="233">
        <f>ROUND(I313*H313,2)</f>
        <v>0</v>
      </c>
      <c r="K313" s="229" t="s">
        <v>170</v>
      </c>
      <c r="L313" s="44"/>
      <c r="M313" s="234" t="s">
        <v>1</v>
      </c>
      <c r="N313" s="235" t="s">
        <v>38</v>
      </c>
      <c r="O313" s="91"/>
      <c r="P313" s="236">
        <f>O313*H313</f>
        <v>0</v>
      </c>
      <c r="Q313" s="236">
        <v>0.12</v>
      </c>
      <c r="R313" s="236">
        <f>Q313*H313</f>
        <v>0.025199999999999997</v>
      </c>
      <c r="S313" s="236">
        <v>2.4900000000000002</v>
      </c>
      <c r="T313" s="237">
        <f>S313*H313</f>
        <v>0.52290000000000003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8" t="s">
        <v>171</v>
      </c>
      <c r="AT313" s="238" t="s">
        <v>166</v>
      </c>
      <c r="AU313" s="238" t="s">
        <v>82</v>
      </c>
      <c r="AY313" s="17" t="s">
        <v>164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7" t="s">
        <v>80</v>
      </c>
      <c r="BK313" s="239">
        <f>ROUND(I313*H313,2)</f>
        <v>0</v>
      </c>
      <c r="BL313" s="17" t="s">
        <v>171</v>
      </c>
      <c r="BM313" s="238" t="s">
        <v>1679</v>
      </c>
    </row>
    <row r="314" s="2" customFormat="1">
      <c r="A314" s="38"/>
      <c r="B314" s="39"/>
      <c r="C314" s="40"/>
      <c r="D314" s="240" t="s">
        <v>173</v>
      </c>
      <c r="E314" s="40"/>
      <c r="F314" s="241" t="s">
        <v>1455</v>
      </c>
      <c r="G314" s="40"/>
      <c r="H314" s="40"/>
      <c r="I314" s="242"/>
      <c r="J314" s="40"/>
      <c r="K314" s="40"/>
      <c r="L314" s="44"/>
      <c r="M314" s="243"/>
      <c r="N314" s="244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173</v>
      </c>
      <c r="AU314" s="17" t="s">
        <v>82</v>
      </c>
    </row>
    <row r="315" s="2" customFormat="1">
      <c r="A315" s="38"/>
      <c r="B315" s="39"/>
      <c r="C315" s="40"/>
      <c r="D315" s="245" t="s">
        <v>175</v>
      </c>
      <c r="E315" s="40"/>
      <c r="F315" s="246" t="s">
        <v>1456</v>
      </c>
      <c r="G315" s="40"/>
      <c r="H315" s="40"/>
      <c r="I315" s="242"/>
      <c r="J315" s="40"/>
      <c r="K315" s="40"/>
      <c r="L315" s="44"/>
      <c r="M315" s="243"/>
      <c r="N315" s="244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175</v>
      </c>
      <c r="AU315" s="17" t="s">
        <v>82</v>
      </c>
    </row>
    <row r="316" s="13" customFormat="1">
      <c r="A316" s="13"/>
      <c r="B316" s="247"/>
      <c r="C316" s="248"/>
      <c r="D316" s="240" t="s">
        <v>177</v>
      </c>
      <c r="E316" s="249" t="s">
        <v>1</v>
      </c>
      <c r="F316" s="250" t="s">
        <v>1680</v>
      </c>
      <c r="G316" s="248"/>
      <c r="H316" s="249" t="s">
        <v>1</v>
      </c>
      <c r="I316" s="251"/>
      <c r="J316" s="248"/>
      <c r="K316" s="248"/>
      <c r="L316" s="252"/>
      <c r="M316" s="253"/>
      <c r="N316" s="254"/>
      <c r="O316" s="254"/>
      <c r="P316" s="254"/>
      <c r="Q316" s="254"/>
      <c r="R316" s="254"/>
      <c r="S316" s="254"/>
      <c r="T316" s="25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6" t="s">
        <v>177</v>
      </c>
      <c r="AU316" s="256" t="s">
        <v>82</v>
      </c>
      <c r="AV316" s="13" t="s">
        <v>80</v>
      </c>
      <c r="AW316" s="13" t="s">
        <v>30</v>
      </c>
      <c r="AX316" s="13" t="s">
        <v>73</v>
      </c>
      <c r="AY316" s="256" t="s">
        <v>164</v>
      </c>
    </row>
    <row r="317" s="14" customFormat="1">
      <c r="A317" s="14"/>
      <c r="B317" s="257"/>
      <c r="C317" s="258"/>
      <c r="D317" s="240" t="s">
        <v>177</v>
      </c>
      <c r="E317" s="259" t="s">
        <v>1</v>
      </c>
      <c r="F317" s="260" t="s">
        <v>1681</v>
      </c>
      <c r="G317" s="258"/>
      <c r="H317" s="261">
        <v>0.20999999999999999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7" t="s">
        <v>177</v>
      </c>
      <c r="AU317" s="267" t="s">
        <v>82</v>
      </c>
      <c r="AV317" s="14" t="s">
        <v>82</v>
      </c>
      <c r="AW317" s="14" t="s">
        <v>30</v>
      </c>
      <c r="AX317" s="14" t="s">
        <v>80</v>
      </c>
      <c r="AY317" s="267" t="s">
        <v>164</v>
      </c>
    </row>
    <row r="318" s="2" customFormat="1" ht="24.15" customHeight="1">
      <c r="A318" s="38"/>
      <c r="B318" s="39"/>
      <c r="C318" s="227" t="s">
        <v>424</v>
      </c>
      <c r="D318" s="227" t="s">
        <v>166</v>
      </c>
      <c r="E318" s="228" t="s">
        <v>1066</v>
      </c>
      <c r="F318" s="229" t="s">
        <v>1067</v>
      </c>
      <c r="G318" s="230" t="s">
        <v>169</v>
      </c>
      <c r="H318" s="231">
        <v>28.48</v>
      </c>
      <c r="I318" s="232"/>
      <c r="J318" s="233">
        <f>ROUND(I318*H318,2)</f>
        <v>0</v>
      </c>
      <c r="K318" s="229" t="s">
        <v>170</v>
      </c>
      <c r="L318" s="44"/>
      <c r="M318" s="234" t="s">
        <v>1</v>
      </c>
      <c r="N318" s="235" t="s">
        <v>38</v>
      </c>
      <c r="O318" s="91"/>
      <c r="P318" s="236">
        <f>O318*H318</f>
        <v>0</v>
      </c>
      <c r="Q318" s="236">
        <v>0</v>
      </c>
      <c r="R318" s="236">
        <f>Q318*H318</f>
        <v>0</v>
      </c>
      <c r="S318" s="236">
        <v>0.077899999999999997</v>
      </c>
      <c r="T318" s="237">
        <f>S318*H318</f>
        <v>2.2185920000000001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8" t="s">
        <v>171</v>
      </c>
      <c r="AT318" s="238" t="s">
        <v>166</v>
      </c>
      <c r="AU318" s="238" t="s">
        <v>82</v>
      </c>
      <c r="AY318" s="17" t="s">
        <v>164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7" t="s">
        <v>80</v>
      </c>
      <c r="BK318" s="239">
        <f>ROUND(I318*H318,2)</f>
        <v>0</v>
      </c>
      <c r="BL318" s="17" t="s">
        <v>171</v>
      </c>
      <c r="BM318" s="238" t="s">
        <v>1682</v>
      </c>
    </row>
    <row r="319" s="2" customFormat="1">
      <c r="A319" s="38"/>
      <c r="B319" s="39"/>
      <c r="C319" s="40"/>
      <c r="D319" s="240" t="s">
        <v>173</v>
      </c>
      <c r="E319" s="40"/>
      <c r="F319" s="241" t="s">
        <v>1069</v>
      </c>
      <c r="G319" s="40"/>
      <c r="H319" s="40"/>
      <c r="I319" s="242"/>
      <c r="J319" s="40"/>
      <c r="K319" s="40"/>
      <c r="L319" s="44"/>
      <c r="M319" s="243"/>
      <c r="N319" s="244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173</v>
      </c>
      <c r="AU319" s="17" t="s">
        <v>82</v>
      </c>
    </row>
    <row r="320" s="2" customFormat="1">
      <c r="A320" s="38"/>
      <c r="B320" s="39"/>
      <c r="C320" s="40"/>
      <c r="D320" s="245" t="s">
        <v>175</v>
      </c>
      <c r="E320" s="40"/>
      <c r="F320" s="246" t="s">
        <v>1070</v>
      </c>
      <c r="G320" s="40"/>
      <c r="H320" s="40"/>
      <c r="I320" s="242"/>
      <c r="J320" s="40"/>
      <c r="K320" s="40"/>
      <c r="L320" s="44"/>
      <c r="M320" s="243"/>
      <c r="N320" s="244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175</v>
      </c>
      <c r="AU320" s="17" t="s">
        <v>82</v>
      </c>
    </row>
    <row r="321" s="13" customFormat="1">
      <c r="A321" s="13"/>
      <c r="B321" s="247"/>
      <c r="C321" s="248"/>
      <c r="D321" s="240" t="s">
        <v>177</v>
      </c>
      <c r="E321" s="249" t="s">
        <v>1</v>
      </c>
      <c r="F321" s="250" t="s">
        <v>1683</v>
      </c>
      <c r="G321" s="248"/>
      <c r="H321" s="249" t="s">
        <v>1</v>
      </c>
      <c r="I321" s="251"/>
      <c r="J321" s="248"/>
      <c r="K321" s="248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177</v>
      </c>
      <c r="AU321" s="256" t="s">
        <v>82</v>
      </c>
      <c r="AV321" s="13" t="s">
        <v>80</v>
      </c>
      <c r="AW321" s="13" t="s">
        <v>30</v>
      </c>
      <c r="AX321" s="13" t="s">
        <v>73</v>
      </c>
      <c r="AY321" s="256" t="s">
        <v>164</v>
      </c>
    </row>
    <row r="322" s="14" customFormat="1">
      <c r="A322" s="14"/>
      <c r="B322" s="257"/>
      <c r="C322" s="258"/>
      <c r="D322" s="240" t="s">
        <v>177</v>
      </c>
      <c r="E322" s="259" t="s">
        <v>1</v>
      </c>
      <c r="F322" s="260" t="s">
        <v>1684</v>
      </c>
      <c r="G322" s="258"/>
      <c r="H322" s="261">
        <v>10.199999999999999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7" t="s">
        <v>177</v>
      </c>
      <c r="AU322" s="267" t="s">
        <v>82</v>
      </c>
      <c r="AV322" s="14" t="s">
        <v>82</v>
      </c>
      <c r="AW322" s="14" t="s">
        <v>30</v>
      </c>
      <c r="AX322" s="14" t="s">
        <v>73</v>
      </c>
      <c r="AY322" s="267" t="s">
        <v>164</v>
      </c>
    </row>
    <row r="323" s="14" customFormat="1">
      <c r="A323" s="14"/>
      <c r="B323" s="257"/>
      <c r="C323" s="258"/>
      <c r="D323" s="240" t="s">
        <v>177</v>
      </c>
      <c r="E323" s="259" t="s">
        <v>1</v>
      </c>
      <c r="F323" s="260" t="s">
        <v>1685</v>
      </c>
      <c r="G323" s="258"/>
      <c r="H323" s="261">
        <v>13.6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7" t="s">
        <v>177</v>
      </c>
      <c r="AU323" s="267" t="s">
        <v>82</v>
      </c>
      <c r="AV323" s="14" t="s">
        <v>82</v>
      </c>
      <c r="AW323" s="14" t="s">
        <v>30</v>
      </c>
      <c r="AX323" s="14" t="s">
        <v>73</v>
      </c>
      <c r="AY323" s="267" t="s">
        <v>164</v>
      </c>
    </row>
    <row r="324" s="14" customFormat="1">
      <c r="A324" s="14"/>
      <c r="B324" s="257"/>
      <c r="C324" s="258"/>
      <c r="D324" s="240" t="s">
        <v>177</v>
      </c>
      <c r="E324" s="259" t="s">
        <v>1</v>
      </c>
      <c r="F324" s="260" t="s">
        <v>1686</v>
      </c>
      <c r="G324" s="258"/>
      <c r="H324" s="261">
        <v>4.6799999999999997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7" t="s">
        <v>177</v>
      </c>
      <c r="AU324" s="267" t="s">
        <v>82</v>
      </c>
      <c r="AV324" s="14" t="s">
        <v>82</v>
      </c>
      <c r="AW324" s="14" t="s">
        <v>30</v>
      </c>
      <c r="AX324" s="14" t="s">
        <v>73</v>
      </c>
      <c r="AY324" s="267" t="s">
        <v>164</v>
      </c>
    </row>
    <row r="325" s="15" customFormat="1">
      <c r="A325" s="15"/>
      <c r="B325" s="268"/>
      <c r="C325" s="269"/>
      <c r="D325" s="240" t="s">
        <v>177</v>
      </c>
      <c r="E325" s="270" t="s">
        <v>1</v>
      </c>
      <c r="F325" s="271" t="s">
        <v>182</v>
      </c>
      <c r="G325" s="269"/>
      <c r="H325" s="272">
        <v>28.48</v>
      </c>
      <c r="I325" s="273"/>
      <c r="J325" s="269"/>
      <c r="K325" s="269"/>
      <c r="L325" s="274"/>
      <c r="M325" s="275"/>
      <c r="N325" s="276"/>
      <c r="O325" s="276"/>
      <c r="P325" s="276"/>
      <c r="Q325" s="276"/>
      <c r="R325" s="276"/>
      <c r="S325" s="276"/>
      <c r="T325" s="27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8" t="s">
        <v>177</v>
      </c>
      <c r="AU325" s="278" t="s">
        <v>82</v>
      </c>
      <c r="AV325" s="15" t="s">
        <v>171</v>
      </c>
      <c r="AW325" s="15" t="s">
        <v>30</v>
      </c>
      <c r="AX325" s="15" t="s">
        <v>80</v>
      </c>
      <c r="AY325" s="278" t="s">
        <v>164</v>
      </c>
    </row>
    <row r="326" s="2" customFormat="1" ht="24.15" customHeight="1">
      <c r="A326" s="38"/>
      <c r="B326" s="39"/>
      <c r="C326" s="227" t="s">
        <v>430</v>
      </c>
      <c r="D326" s="227" t="s">
        <v>166</v>
      </c>
      <c r="E326" s="228" t="s">
        <v>392</v>
      </c>
      <c r="F326" s="229" t="s">
        <v>393</v>
      </c>
      <c r="G326" s="230" t="s">
        <v>202</v>
      </c>
      <c r="H326" s="231">
        <v>6.9299999999999997</v>
      </c>
      <c r="I326" s="232"/>
      <c r="J326" s="233">
        <f>ROUND(I326*H326,2)</f>
        <v>0</v>
      </c>
      <c r="K326" s="229" t="s">
        <v>170</v>
      </c>
      <c r="L326" s="44"/>
      <c r="M326" s="234" t="s">
        <v>1</v>
      </c>
      <c r="N326" s="235" t="s">
        <v>38</v>
      </c>
      <c r="O326" s="91"/>
      <c r="P326" s="236">
        <f>O326*H326</f>
        <v>0</v>
      </c>
      <c r="Q326" s="236">
        <v>0.50375000000000003</v>
      </c>
      <c r="R326" s="236">
        <f>Q326*H326</f>
        <v>3.4909875000000001</v>
      </c>
      <c r="S326" s="236">
        <v>2.5</v>
      </c>
      <c r="T326" s="237">
        <f>S326*H326</f>
        <v>17.324999999999999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8" t="s">
        <v>171</v>
      </c>
      <c r="AT326" s="238" t="s">
        <v>166</v>
      </c>
      <c r="AU326" s="238" t="s">
        <v>82</v>
      </c>
      <c r="AY326" s="17" t="s">
        <v>164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7" t="s">
        <v>80</v>
      </c>
      <c r="BK326" s="239">
        <f>ROUND(I326*H326,2)</f>
        <v>0</v>
      </c>
      <c r="BL326" s="17" t="s">
        <v>171</v>
      </c>
      <c r="BM326" s="238" t="s">
        <v>1687</v>
      </c>
    </row>
    <row r="327" s="2" customFormat="1">
      <c r="A327" s="38"/>
      <c r="B327" s="39"/>
      <c r="C327" s="40"/>
      <c r="D327" s="240" t="s">
        <v>173</v>
      </c>
      <c r="E327" s="40"/>
      <c r="F327" s="241" t="s">
        <v>395</v>
      </c>
      <c r="G327" s="40"/>
      <c r="H327" s="40"/>
      <c r="I327" s="242"/>
      <c r="J327" s="40"/>
      <c r="K327" s="40"/>
      <c r="L327" s="44"/>
      <c r="M327" s="243"/>
      <c r="N327" s="244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173</v>
      </c>
      <c r="AU327" s="17" t="s">
        <v>82</v>
      </c>
    </row>
    <row r="328" s="2" customFormat="1">
      <c r="A328" s="38"/>
      <c r="B328" s="39"/>
      <c r="C328" s="40"/>
      <c r="D328" s="245" t="s">
        <v>175</v>
      </c>
      <c r="E328" s="40"/>
      <c r="F328" s="246" t="s">
        <v>396</v>
      </c>
      <c r="G328" s="40"/>
      <c r="H328" s="40"/>
      <c r="I328" s="242"/>
      <c r="J328" s="40"/>
      <c r="K328" s="40"/>
      <c r="L328" s="44"/>
      <c r="M328" s="243"/>
      <c r="N328" s="244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175</v>
      </c>
      <c r="AU328" s="17" t="s">
        <v>82</v>
      </c>
    </row>
    <row r="329" s="2" customFormat="1">
      <c r="A329" s="38"/>
      <c r="B329" s="39"/>
      <c r="C329" s="40"/>
      <c r="D329" s="240" t="s">
        <v>206</v>
      </c>
      <c r="E329" s="40"/>
      <c r="F329" s="279" t="s">
        <v>397</v>
      </c>
      <c r="G329" s="40"/>
      <c r="H329" s="40"/>
      <c r="I329" s="242"/>
      <c r="J329" s="40"/>
      <c r="K329" s="40"/>
      <c r="L329" s="44"/>
      <c r="M329" s="243"/>
      <c r="N329" s="244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206</v>
      </c>
      <c r="AU329" s="17" t="s">
        <v>82</v>
      </c>
    </row>
    <row r="330" s="13" customFormat="1">
      <c r="A330" s="13"/>
      <c r="B330" s="247"/>
      <c r="C330" s="248"/>
      <c r="D330" s="240" t="s">
        <v>177</v>
      </c>
      <c r="E330" s="249" t="s">
        <v>1</v>
      </c>
      <c r="F330" s="250" t="s">
        <v>288</v>
      </c>
      <c r="G330" s="248"/>
      <c r="H330" s="249" t="s">
        <v>1</v>
      </c>
      <c r="I330" s="251"/>
      <c r="J330" s="248"/>
      <c r="K330" s="248"/>
      <c r="L330" s="252"/>
      <c r="M330" s="253"/>
      <c r="N330" s="254"/>
      <c r="O330" s="254"/>
      <c r="P330" s="254"/>
      <c r="Q330" s="254"/>
      <c r="R330" s="254"/>
      <c r="S330" s="254"/>
      <c r="T330" s="25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6" t="s">
        <v>177</v>
      </c>
      <c r="AU330" s="256" t="s">
        <v>82</v>
      </c>
      <c r="AV330" s="13" t="s">
        <v>80</v>
      </c>
      <c r="AW330" s="13" t="s">
        <v>30</v>
      </c>
      <c r="AX330" s="13" t="s">
        <v>73</v>
      </c>
      <c r="AY330" s="256" t="s">
        <v>164</v>
      </c>
    </row>
    <row r="331" s="14" customFormat="1">
      <c r="A331" s="14"/>
      <c r="B331" s="257"/>
      <c r="C331" s="258"/>
      <c r="D331" s="240" t="s">
        <v>177</v>
      </c>
      <c r="E331" s="259" t="s">
        <v>1</v>
      </c>
      <c r="F331" s="260" t="s">
        <v>1688</v>
      </c>
      <c r="G331" s="258"/>
      <c r="H331" s="261">
        <v>0.38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7" t="s">
        <v>177</v>
      </c>
      <c r="AU331" s="267" t="s">
        <v>82</v>
      </c>
      <c r="AV331" s="14" t="s">
        <v>82</v>
      </c>
      <c r="AW331" s="14" t="s">
        <v>30</v>
      </c>
      <c r="AX331" s="14" t="s">
        <v>73</v>
      </c>
      <c r="AY331" s="267" t="s">
        <v>164</v>
      </c>
    </row>
    <row r="332" s="13" customFormat="1">
      <c r="A332" s="13"/>
      <c r="B332" s="247"/>
      <c r="C332" s="248"/>
      <c r="D332" s="240" t="s">
        <v>177</v>
      </c>
      <c r="E332" s="249" t="s">
        <v>1</v>
      </c>
      <c r="F332" s="250" t="s">
        <v>1689</v>
      </c>
      <c r="G332" s="248"/>
      <c r="H332" s="249" t="s">
        <v>1</v>
      </c>
      <c r="I332" s="251"/>
      <c r="J332" s="248"/>
      <c r="K332" s="248"/>
      <c r="L332" s="252"/>
      <c r="M332" s="253"/>
      <c r="N332" s="254"/>
      <c r="O332" s="254"/>
      <c r="P332" s="254"/>
      <c r="Q332" s="254"/>
      <c r="R332" s="254"/>
      <c r="S332" s="254"/>
      <c r="T332" s="25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6" t="s">
        <v>177</v>
      </c>
      <c r="AU332" s="256" t="s">
        <v>82</v>
      </c>
      <c r="AV332" s="13" t="s">
        <v>80</v>
      </c>
      <c r="AW332" s="13" t="s">
        <v>30</v>
      </c>
      <c r="AX332" s="13" t="s">
        <v>73</v>
      </c>
      <c r="AY332" s="256" t="s">
        <v>164</v>
      </c>
    </row>
    <row r="333" s="14" customFormat="1">
      <c r="A333" s="14"/>
      <c r="B333" s="257"/>
      <c r="C333" s="258"/>
      <c r="D333" s="240" t="s">
        <v>177</v>
      </c>
      <c r="E333" s="259" t="s">
        <v>1</v>
      </c>
      <c r="F333" s="260" t="s">
        <v>1690</v>
      </c>
      <c r="G333" s="258"/>
      <c r="H333" s="261">
        <v>4.25</v>
      </c>
      <c r="I333" s="262"/>
      <c r="J333" s="258"/>
      <c r="K333" s="258"/>
      <c r="L333" s="263"/>
      <c r="M333" s="264"/>
      <c r="N333" s="265"/>
      <c r="O333" s="265"/>
      <c r="P333" s="265"/>
      <c r="Q333" s="265"/>
      <c r="R333" s="265"/>
      <c r="S333" s="265"/>
      <c r="T333" s="26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7" t="s">
        <v>177</v>
      </c>
      <c r="AU333" s="267" t="s">
        <v>82</v>
      </c>
      <c r="AV333" s="14" t="s">
        <v>82</v>
      </c>
      <c r="AW333" s="14" t="s">
        <v>30</v>
      </c>
      <c r="AX333" s="14" t="s">
        <v>73</v>
      </c>
      <c r="AY333" s="267" t="s">
        <v>164</v>
      </c>
    </row>
    <row r="334" s="13" customFormat="1">
      <c r="A334" s="13"/>
      <c r="B334" s="247"/>
      <c r="C334" s="248"/>
      <c r="D334" s="240" t="s">
        <v>177</v>
      </c>
      <c r="E334" s="249" t="s">
        <v>1</v>
      </c>
      <c r="F334" s="250" t="s">
        <v>1691</v>
      </c>
      <c r="G334" s="248"/>
      <c r="H334" s="249" t="s">
        <v>1</v>
      </c>
      <c r="I334" s="251"/>
      <c r="J334" s="248"/>
      <c r="K334" s="248"/>
      <c r="L334" s="252"/>
      <c r="M334" s="253"/>
      <c r="N334" s="254"/>
      <c r="O334" s="254"/>
      <c r="P334" s="254"/>
      <c r="Q334" s="254"/>
      <c r="R334" s="254"/>
      <c r="S334" s="254"/>
      <c r="T334" s="25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6" t="s">
        <v>177</v>
      </c>
      <c r="AU334" s="256" t="s">
        <v>82</v>
      </c>
      <c r="AV334" s="13" t="s">
        <v>80</v>
      </c>
      <c r="AW334" s="13" t="s">
        <v>30</v>
      </c>
      <c r="AX334" s="13" t="s">
        <v>73</v>
      </c>
      <c r="AY334" s="256" t="s">
        <v>164</v>
      </c>
    </row>
    <row r="335" s="14" customFormat="1">
      <c r="A335" s="14"/>
      <c r="B335" s="257"/>
      <c r="C335" s="258"/>
      <c r="D335" s="240" t="s">
        <v>177</v>
      </c>
      <c r="E335" s="259" t="s">
        <v>1</v>
      </c>
      <c r="F335" s="260" t="s">
        <v>1692</v>
      </c>
      <c r="G335" s="258"/>
      <c r="H335" s="261">
        <v>1.8</v>
      </c>
      <c r="I335" s="262"/>
      <c r="J335" s="258"/>
      <c r="K335" s="258"/>
      <c r="L335" s="263"/>
      <c r="M335" s="264"/>
      <c r="N335" s="265"/>
      <c r="O335" s="265"/>
      <c r="P335" s="265"/>
      <c r="Q335" s="265"/>
      <c r="R335" s="265"/>
      <c r="S335" s="265"/>
      <c r="T335" s="26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7" t="s">
        <v>177</v>
      </c>
      <c r="AU335" s="267" t="s">
        <v>82</v>
      </c>
      <c r="AV335" s="14" t="s">
        <v>82</v>
      </c>
      <c r="AW335" s="14" t="s">
        <v>30</v>
      </c>
      <c r="AX335" s="14" t="s">
        <v>73</v>
      </c>
      <c r="AY335" s="267" t="s">
        <v>164</v>
      </c>
    </row>
    <row r="336" s="13" customFormat="1">
      <c r="A336" s="13"/>
      <c r="B336" s="247"/>
      <c r="C336" s="248"/>
      <c r="D336" s="240" t="s">
        <v>177</v>
      </c>
      <c r="E336" s="249" t="s">
        <v>1</v>
      </c>
      <c r="F336" s="250" t="s">
        <v>1683</v>
      </c>
      <c r="G336" s="248"/>
      <c r="H336" s="249" t="s">
        <v>1</v>
      </c>
      <c r="I336" s="251"/>
      <c r="J336" s="248"/>
      <c r="K336" s="248"/>
      <c r="L336" s="252"/>
      <c r="M336" s="253"/>
      <c r="N336" s="254"/>
      <c r="O336" s="254"/>
      <c r="P336" s="254"/>
      <c r="Q336" s="254"/>
      <c r="R336" s="254"/>
      <c r="S336" s="254"/>
      <c r="T336" s="25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6" t="s">
        <v>177</v>
      </c>
      <c r="AU336" s="256" t="s">
        <v>82</v>
      </c>
      <c r="AV336" s="13" t="s">
        <v>80</v>
      </c>
      <c r="AW336" s="13" t="s">
        <v>30</v>
      </c>
      <c r="AX336" s="13" t="s">
        <v>73</v>
      </c>
      <c r="AY336" s="256" t="s">
        <v>164</v>
      </c>
    </row>
    <row r="337" s="14" customFormat="1">
      <c r="A337" s="14"/>
      <c r="B337" s="257"/>
      <c r="C337" s="258"/>
      <c r="D337" s="240" t="s">
        <v>177</v>
      </c>
      <c r="E337" s="259" t="s">
        <v>1</v>
      </c>
      <c r="F337" s="260" t="s">
        <v>1693</v>
      </c>
      <c r="G337" s="258"/>
      <c r="H337" s="261">
        <v>0.5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7" t="s">
        <v>177</v>
      </c>
      <c r="AU337" s="267" t="s">
        <v>82</v>
      </c>
      <c r="AV337" s="14" t="s">
        <v>82</v>
      </c>
      <c r="AW337" s="14" t="s">
        <v>30</v>
      </c>
      <c r="AX337" s="14" t="s">
        <v>73</v>
      </c>
      <c r="AY337" s="267" t="s">
        <v>164</v>
      </c>
    </row>
    <row r="338" s="15" customFormat="1">
      <c r="A338" s="15"/>
      <c r="B338" s="268"/>
      <c r="C338" s="269"/>
      <c r="D338" s="240" t="s">
        <v>177</v>
      </c>
      <c r="E338" s="270" t="s">
        <v>1</v>
      </c>
      <c r="F338" s="271" t="s">
        <v>182</v>
      </c>
      <c r="G338" s="269"/>
      <c r="H338" s="272">
        <v>6.9299999999999997</v>
      </c>
      <c r="I338" s="273"/>
      <c r="J338" s="269"/>
      <c r="K338" s="269"/>
      <c r="L338" s="274"/>
      <c r="M338" s="275"/>
      <c r="N338" s="276"/>
      <c r="O338" s="276"/>
      <c r="P338" s="276"/>
      <c r="Q338" s="276"/>
      <c r="R338" s="276"/>
      <c r="S338" s="276"/>
      <c r="T338" s="277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8" t="s">
        <v>177</v>
      </c>
      <c r="AU338" s="278" t="s">
        <v>82</v>
      </c>
      <c r="AV338" s="15" t="s">
        <v>171</v>
      </c>
      <c r="AW338" s="15" t="s">
        <v>30</v>
      </c>
      <c r="AX338" s="15" t="s">
        <v>80</v>
      </c>
      <c r="AY338" s="278" t="s">
        <v>164</v>
      </c>
    </row>
    <row r="339" s="2" customFormat="1" ht="16.5" customHeight="1">
      <c r="A339" s="38"/>
      <c r="B339" s="39"/>
      <c r="C339" s="280" t="s">
        <v>436</v>
      </c>
      <c r="D339" s="280" t="s">
        <v>243</v>
      </c>
      <c r="E339" s="281" t="s">
        <v>403</v>
      </c>
      <c r="F339" s="282" t="s">
        <v>404</v>
      </c>
      <c r="G339" s="283" t="s">
        <v>216</v>
      </c>
      <c r="H339" s="284">
        <v>9.702</v>
      </c>
      <c r="I339" s="285"/>
      <c r="J339" s="286">
        <f>ROUND(I339*H339,2)</f>
        <v>0</v>
      </c>
      <c r="K339" s="282" t="s">
        <v>170</v>
      </c>
      <c r="L339" s="287"/>
      <c r="M339" s="288" t="s">
        <v>1</v>
      </c>
      <c r="N339" s="289" t="s">
        <v>38</v>
      </c>
      <c r="O339" s="91"/>
      <c r="P339" s="236">
        <f>O339*H339</f>
        <v>0</v>
      </c>
      <c r="Q339" s="236">
        <v>1</v>
      </c>
      <c r="R339" s="236">
        <f>Q339*H339</f>
        <v>9.702</v>
      </c>
      <c r="S339" s="236">
        <v>0</v>
      </c>
      <c r="T339" s="23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8" t="s">
        <v>231</v>
      </c>
      <c r="AT339" s="238" t="s">
        <v>243</v>
      </c>
      <c r="AU339" s="238" t="s">
        <v>82</v>
      </c>
      <c r="AY339" s="17" t="s">
        <v>164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7" t="s">
        <v>80</v>
      </c>
      <c r="BK339" s="239">
        <f>ROUND(I339*H339,2)</f>
        <v>0</v>
      </c>
      <c r="BL339" s="17" t="s">
        <v>171</v>
      </c>
      <c r="BM339" s="238" t="s">
        <v>1694</v>
      </c>
    </row>
    <row r="340" s="2" customFormat="1">
      <c r="A340" s="38"/>
      <c r="B340" s="39"/>
      <c r="C340" s="40"/>
      <c r="D340" s="240" t="s">
        <v>173</v>
      </c>
      <c r="E340" s="40"/>
      <c r="F340" s="241" t="s">
        <v>404</v>
      </c>
      <c r="G340" s="40"/>
      <c r="H340" s="40"/>
      <c r="I340" s="242"/>
      <c r="J340" s="40"/>
      <c r="K340" s="40"/>
      <c r="L340" s="44"/>
      <c r="M340" s="243"/>
      <c r="N340" s="244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173</v>
      </c>
      <c r="AU340" s="17" t="s">
        <v>82</v>
      </c>
    </row>
    <row r="341" s="2" customFormat="1">
      <c r="A341" s="38"/>
      <c r="B341" s="39"/>
      <c r="C341" s="40"/>
      <c r="D341" s="240" t="s">
        <v>206</v>
      </c>
      <c r="E341" s="40"/>
      <c r="F341" s="279" t="s">
        <v>1695</v>
      </c>
      <c r="G341" s="40"/>
      <c r="H341" s="40"/>
      <c r="I341" s="242"/>
      <c r="J341" s="40"/>
      <c r="K341" s="40"/>
      <c r="L341" s="44"/>
      <c r="M341" s="243"/>
      <c r="N341" s="244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206</v>
      </c>
      <c r="AU341" s="17" t="s">
        <v>82</v>
      </c>
    </row>
    <row r="342" s="14" customFormat="1">
      <c r="A342" s="14"/>
      <c r="B342" s="257"/>
      <c r="C342" s="258"/>
      <c r="D342" s="240" t="s">
        <v>177</v>
      </c>
      <c r="E342" s="259" t="s">
        <v>1</v>
      </c>
      <c r="F342" s="260" t="s">
        <v>1696</v>
      </c>
      <c r="G342" s="258"/>
      <c r="H342" s="261">
        <v>9.702</v>
      </c>
      <c r="I342" s="262"/>
      <c r="J342" s="258"/>
      <c r="K342" s="258"/>
      <c r="L342" s="263"/>
      <c r="M342" s="264"/>
      <c r="N342" s="265"/>
      <c r="O342" s="265"/>
      <c r="P342" s="265"/>
      <c r="Q342" s="265"/>
      <c r="R342" s="265"/>
      <c r="S342" s="265"/>
      <c r="T342" s="26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7" t="s">
        <v>177</v>
      </c>
      <c r="AU342" s="267" t="s">
        <v>82</v>
      </c>
      <c r="AV342" s="14" t="s">
        <v>82</v>
      </c>
      <c r="AW342" s="14" t="s">
        <v>30</v>
      </c>
      <c r="AX342" s="14" t="s">
        <v>73</v>
      </c>
      <c r="AY342" s="267" t="s">
        <v>164</v>
      </c>
    </row>
    <row r="343" s="15" customFormat="1">
      <c r="A343" s="15"/>
      <c r="B343" s="268"/>
      <c r="C343" s="269"/>
      <c r="D343" s="240" t="s">
        <v>177</v>
      </c>
      <c r="E343" s="270" t="s">
        <v>1</v>
      </c>
      <c r="F343" s="271" t="s">
        <v>182</v>
      </c>
      <c r="G343" s="269"/>
      <c r="H343" s="272">
        <v>9.702</v>
      </c>
      <c r="I343" s="273"/>
      <c r="J343" s="269"/>
      <c r="K343" s="269"/>
      <c r="L343" s="274"/>
      <c r="M343" s="275"/>
      <c r="N343" s="276"/>
      <c r="O343" s="276"/>
      <c r="P343" s="276"/>
      <c r="Q343" s="276"/>
      <c r="R343" s="276"/>
      <c r="S343" s="276"/>
      <c r="T343" s="27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8" t="s">
        <v>177</v>
      </c>
      <c r="AU343" s="278" t="s">
        <v>82</v>
      </c>
      <c r="AV343" s="15" t="s">
        <v>171</v>
      </c>
      <c r="AW343" s="15" t="s">
        <v>30</v>
      </c>
      <c r="AX343" s="15" t="s">
        <v>80</v>
      </c>
      <c r="AY343" s="278" t="s">
        <v>164</v>
      </c>
    </row>
    <row r="344" s="2" customFormat="1" ht="24.15" customHeight="1">
      <c r="A344" s="38"/>
      <c r="B344" s="39"/>
      <c r="C344" s="227" t="s">
        <v>442</v>
      </c>
      <c r="D344" s="227" t="s">
        <v>166</v>
      </c>
      <c r="E344" s="228" t="s">
        <v>417</v>
      </c>
      <c r="F344" s="229" t="s">
        <v>418</v>
      </c>
      <c r="G344" s="230" t="s">
        <v>169</v>
      </c>
      <c r="H344" s="231">
        <v>17.324999999999999</v>
      </c>
      <c r="I344" s="232"/>
      <c r="J344" s="233">
        <f>ROUND(I344*H344,2)</f>
        <v>0</v>
      </c>
      <c r="K344" s="229" t="s">
        <v>170</v>
      </c>
      <c r="L344" s="44"/>
      <c r="M344" s="234" t="s">
        <v>1</v>
      </c>
      <c r="N344" s="235" t="s">
        <v>38</v>
      </c>
      <c r="O344" s="91"/>
      <c r="P344" s="236">
        <f>O344*H344</f>
        <v>0</v>
      </c>
      <c r="Q344" s="236">
        <v>0.023244399999999998</v>
      </c>
      <c r="R344" s="236">
        <f>Q344*H344</f>
        <v>0.40270922999999997</v>
      </c>
      <c r="S344" s="236">
        <v>0</v>
      </c>
      <c r="T344" s="23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8" t="s">
        <v>171</v>
      </c>
      <c r="AT344" s="238" t="s">
        <v>166</v>
      </c>
      <c r="AU344" s="238" t="s">
        <v>82</v>
      </c>
      <c r="AY344" s="17" t="s">
        <v>164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7" t="s">
        <v>80</v>
      </c>
      <c r="BK344" s="239">
        <f>ROUND(I344*H344,2)</f>
        <v>0</v>
      </c>
      <c r="BL344" s="17" t="s">
        <v>171</v>
      </c>
      <c r="BM344" s="238" t="s">
        <v>1697</v>
      </c>
    </row>
    <row r="345" s="2" customFormat="1">
      <c r="A345" s="38"/>
      <c r="B345" s="39"/>
      <c r="C345" s="40"/>
      <c r="D345" s="240" t="s">
        <v>173</v>
      </c>
      <c r="E345" s="40"/>
      <c r="F345" s="241" t="s">
        <v>420</v>
      </c>
      <c r="G345" s="40"/>
      <c r="H345" s="40"/>
      <c r="I345" s="242"/>
      <c r="J345" s="40"/>
      <c r="K345" s="40"/>
      <c r="L345" s="44"/>
      <c r="M345" s="243"/>
      <c r="N345" s="244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173</v>
      </c>
      <c r="AU345" s="17" t="s">
        <v>82</v>
      </c>
    </row>
    <row r="346" s="2" customFormat="1">
      <c r="A346" s="38"/>
      <c r="B346" s="39"/>
      <c r="C346" s="40"/>
      <c r="D346" s="245" t="s">
        <v>175</v>
      </c>
      <c r="E346" s="40"/>
      <c r="F346" s="246" t="s">
        <v>421</v>
      </c>
      <c r="G346" s="40"/>
      <c r="H346" s="40"/>
      <c r="I346" s="242"/>
      <c r="J346" s="40"/>
      <c r="K346" s="40"/>
      <c r="L346" s="44"/>
      <c r="M346" s="243"/>
      <c r="N346" s="244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175</v>
      </c>
      <c r="AU346" s="17" t="s">
        <v>82</v>
      </c>
    </row>
    <row r="347" s="2" customFormat="1">
      <c r="A347" s="38"/>
      <c r="B347" s="39"/>
      <c r="C347" s="40"/>
      <c r="D347" s="240" t="s">
        <v>206</v>
      </c>
      <c r="E347" s="40"/>
      <c r="F347" s="279" t="s">
        <v>680</v>
      </c>
      <c r="G347" s="40"/>
      <c r="H347" s="40"/>
      <c r="I347" s="242"/>
      <c r="J347" s="40"/>
      <c r="K347" s="40"/>
      <c r="L347" s="44"/>
      <c r="M347" s="243"/>
      <c r="N347" s="244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206</v>
      </c>
      <c r="AU347" s="17" t="s">
        <v>82</v>
      </c>
    </row>
    <row r="348" s="13" customFormat="1">
      <c r="A348" s="13"/>
      <c r="B348" s="247"/>
      <c r="C348" s="248"/>
      <c r="D348" s="240" t="s">
        <v>177</v>
      </c>
      <c r="E348" s="249" t="s">
        <v>1</v>
      </c>
      <c r="F348" s="250" t="s">
        <v>1698</v>
      </c>
      <c r="G348" s="248"/>
      <c r="H348" s="249" t="s">
        <v>1</v>
      </c>
      <c r="I348" s="251"/>
      <c r="J348" s="248"/>
      <c r="K348" s="248"/>
      <c r="L348" s="252"/>
      <c r="M348" s="253"/>
      <c r="N348" s="254"/>
      <c r="O348" s="254"/>
      <c r="P348" s="254"/>
      <c r="Q348" s="254"/>
      <c r="R348" s="254"/>
      <c r="S348" s="254"/>
      <c r="T348" s="25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6" t="s">
        <v>177</v>
      </c>
      <c r="AU348" s="256" t="s">
        <v>82</v>
      </c>
      <c r="AV348" s="13" t="s">
        <v>80</v>
      </c>
      <c r="AW348" s="13" t="s">
        <v>30</v>
      </c>
      <c r="AX348" s="13" t="s">
        <v>73</v>
      </c>
      <c r="AY348" s="256" t="s">
        <v>164</v>
      </c>
    </row>
    <row r="349" s="14" customFormat="1">
      <c r="A349" s="14"/>
      <c r="B349" s="257"/>
      <c r="C349" s="258"/>
      <c r="D349" s="240" t="s">
        <v>177</v>
      </c>
      <c r="E349" s="259" t="s">
        <v>1</v>
      </c>
      <c r="F349" s="260" t="s">
        <v>1699</v>
      </c>
      <c r="G349" s="258"/>
      <c r="H349" s="261">
        <v>17.324999999999999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7" t="s">
        <v>177</v>
      </c>
      <c r="AU349" s="267" t="s">
        <v>82</v>
      </c>
      <c r="AV349" s="14" t="s">
        <v>82</v>
      </c>
      <c r="AW349" s="14" t="s">
        <v>30</v>
      </c>
      <c r="AX349" s="14" t="s">
        <v>73</v>
      </c>
      <c r="AY349" s="267" t="s">
        <v>164</v>
      </c>
    </row>
    <row r="350" s="15" customFormat="1">
      <c r="A350" s="15"/>
      <c r="B350" s="268"/>
      <c r="C350" s="269"/>
      <c r="D350" s="240" t="s">
        <v>177</v>
      </c>
      <c r="E350" s="270" t="s">
        <v>1</v>
      </c>
      <c r="F350" s="271" t="s">
        <v>182</v>
      </c>
      <c r="G350" s="269"/>
      <c r="H350" s="272">
        <v>17.324999999999999</v>
      </c>
      <c r="I350" s="273"/>
      <c r="J350" s="269"/>
      <c r="K350" s="269"/>
      <c r="L350" s="274"/>
      <c r="M350" s="275"/>
      <c r="N350" s="276"/>
      <c r="O350" s="276"/>
      <c r="P350" s="276"/>
      <c r="Q350" s="276"/>
      <c r="R350" s="276"/>
      <c r="S350" s="276"/>
      <c r="T350" s="27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8" t="s">
        <v>177</v>
      </c>
      <c r="AU350" s="278" t="s">
        <v>82</v>
      </c>
      <c r="AV350" s="15" t="s">
        <v>171</v>
      </c>
      <c r="AW350" s="15" t="s">
        <v>30</v>
      </c>
      <c r="AX350" s="15" t="s">
        <v>80</v>
      </c>
      <c r="AY350" s="278" t="s">
        <v>164</v>
      </c>
    </row>
    <row r="351" s="2" customFormat="1" ht="24.15" customHeight="1">
      <c r="A351" s="38"/>
      <c r="B351" s="39"/>
      <c r="C351" s="227" t="s">
        <v>449</v>
      </c>
      <c r="D351" s="227" t="s">
        <v>166</v>
      </c>
      <c r="E351" s="228" t="s">
        <v>431</v>
      </c>
      <c r="F351" s="229" t="s">
        <v>432</v>
      </c>
      <c r="G351" s="230" t="s">
        <v>169</v>
      </c>
      <c r="H351" s="231">
        <v>28.48</v>
      </c>
      <c r="I351" s="232"/>
      <c r="J351" s="233">
        <f>ROUND(I351*H351,2)</f>
        <v>0</v>
      </c>
      <c r="K351" s="229" t="s">
        <v>170</v>
      </c>
      <c r="L351" s="44"/>
      <c r="M351" s="234" t="s">
        <v>1</v>
      </c>
      <c r="N351" s="235" t="s">
        <v>38</v>
      </c>
      <c r="O351" s="91"/>
      <c r="P351" s="236">
        <f>O351*H351</f>
        <v>0</v>
      </c>
      <c r="Q351" s="236">
        <v>0.078163999999999997</v>
      </c>
      <c r="R351" s="236">
        <f>Q351*H351</f>
        <v>2.2261107199999999</v>
      </c>
      <c r="S351" s="236">
        <v>0</v>
      </c>
      <c r="T351" s="23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8" t="s">
        <v>171</v>
      </c>
      <c r="AT351" s="238" t="s">
        <v>166</v>
      </c>
      <c r="AU351" s="238" t="s">
        <v>82</v>
      </c>
      <c r="AY351" s="17" t="s">
        <v>164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7" t="s">
        <v>80</v>
      </c>
      <c r="BK351" s="239">
        <f>ROUND(I351*H351,2)</f>
        <v>0</v>
      </c>
      <c r="BL351" s="17" t="s">
        <v>171</v>
      </c>
      <c r="BM351" s="238" t="s">
        <v>1700</v>
      </c>
    </row>
    <row r="352" s="2" customFormat="1">
      <c r="A352" s="38"/>
      <c r="B352" s="39"/>
      <c r="C352" s="40"/>
      <c r="D352" s="240" t="s">
        <v>173</v>
      </c>
      <c r="E352" s="40"/>
      <c r="F352" s="241" t="s">
        <v>434</v>
      </c>
      <c r="G352" s="40"/>
      <c r="H352" s="40"/>
      <c r="I352" s="242"/>
      <c r="J352" s="40"/>
      <c r="K352" s="40"/>
      <c r="L352" s="44"/>
      <c r="M352" s="243"/>
      <c r="N352" s="244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173</v>
      </c>
      <c r="AU352" s="17" t="s">
        <v>82</v>
      </c>
    </row>
    <row r="353" s="2" customFormat="1">
      <c r="A353" s="38"/>
      <c r="B353" s="39"/>
      <c r="C353" s="40"/>
      <c r="D353" s="245" t="s">
        <v>175</v>
      </c>
      <c r="E353" s="40"/>
      <c r="F353" s="246" t="s">
        <v>435</v>
      </c>
      <c r="G353" s="40"/>
      <c r="H353" s="40"/>
      <c r="I353" s="242"/>
      <c r="J353" s="40"/>
      <c r="K353" s="40"/>
      <c r="L353" s="44"/>
      <c r="M353" s="243"/>
      <c r="N353" s="244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175</v>
      </c>
      <c r="AU353" s="17" t="s">
        <v>82</v>
      </c>
    </row>
    <row r="354" s="13" customFormat="1">
      <c r="A354" s="13"/>
      <c r="B354" s="247"/>
      <c r="C354" s="248"/>
      <c r="D354" s="240" t="s">
        <v>177</v>
      </c>
      <c r="E354" s="249" t="s">
        <v>1</v>
      </c>
      <c r="F354" s="250" t="s">
        <v>1683</v>
      </c>
      <c r="G354" s="248"/>
      <c r="H354" s="249" t="s">
        <v>1</v>
      </c>
      <c r="I354" s="251"/>
      <c r="J354" s="248"/>
      <c r="K354" s="248"/>
      <c r="L354" s="252"/>
      <c r="M354" s="253"/>
      <c r="N354" s="254"/>
      <c r="O354" s="254"/>
      <c r="P354" s="254"/>
      <c r="Q354" s="254"/>
      <c r="R354" s="254"/>
      <c r="S354" s="254"/>
      <c r="T354" s="25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6" t="s">
        <v>177</v>
      </c>
      <c r="AU354" s="256" t="s">
        <v>82</v>
      </c>
      <c r="AV354" s="13" t="s">
        <v>80</v>
      </c>
      <c r="AW354" s="13" t="s">
        <v>30</v>
      </c>
      <c r="AX354" s="13" t="s">
        <v>73</v>
      </c>
      <c r="AY354" s="256" t="s">
        <v>164</v>
      </c>
    </row>
    <row r="355" s="14" customFormat="1">
      <c r="A355" s="14"/>
      <c r="B355" s="257"/>
      <c r="C355" s="258"/>
      <c r="D355" s="240" t="s">
        <v>177</v>
      </c>
      <c r="E355" s="259" t="s">
        <v>1</v>
      </c>
      <c r="F355" s="260" t="s">
        <v>1684</v>
      </c>
      <c r="G355" s="258"/>
      <c r="H355" s="261">
        <v>10.199999999999999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7" t="s">
        <v>177</v>
      </c>
      <c r="AU355" s="267" t="s">
        <v>82</v>
      </c>
      <c r="AV355" s="14" t="s">
        <v>82</v>
      </c>
      <c r="AW355" s="14" t="s">
        <v>30</v>
      </c>
      <c r="AX355" s="14" t="s">
        <v>73</v>
      </c>
      <c r="AY355" s="267" t="s">
        <v>164</v>
      </c>
    </row>
    <row r="356" s="14" customFormat="1">
      <c r="A356" s="14"/>
      <c r="B356" s="257"/>
      <c r="C356" s="258"/>
      <c r="D356" s="240" t="s">
        <v>177</v>
      </c>
      <c r="E356" s="259" t="s">
        <v>1</v>
      </c>
      <c r="F356" s="260" t="s">
        <v>1685</v>
      </c>
      <c r="G356" s="258"/>
      <c r="H356" s="261">
        <v>13.6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7" t="s">
        <v>177</v>
      </c>
      <c r="AU356" s="267" t="s">
        <v>82</v>
      </c>
      <c r="AV356" s="14" t="s">
        <v>82</v>
      </c>
      <c r="AW356" s="14" t="s">
        <v>30</v>
      </c>
      <c r="AX356" s="14" t="s">
        <v>73</v>
      </c>
      <c r="AY356" s="267" t="s">
        <v>164</v>
      </c>
    </row>
    <row r="357" s="14" customFormat="1">
      <c r="A357" s="14"/>
      <c r="B357" s="257"/>
      <c r="C357" s="258"/>
      <c r="D357" s="240" t="s">
        <v>177</v>
      </c>
      <c r="E357" s="259" t="s">
        <v>1</v>
      </c>
      <c r="F357" s="260" t="s">
        <v>1686</v>
      </c>
      <c r="G357" s="258"/>
      <c r="H357" s="261">
        <v>4.6799999999999997</v>
      </c>
      <c r="I357" s="262"/>
      <c r="J357" s="258"/>
      <c r="K357" s="258"/>
      <c r="L357" s="263"/>
      <c r="M357" s="264"/>
      <c r="N357" s="265"/>
      <c r="O357" s="265"/>
      <c r="P357" s="265"/>
      <c r="Q357" s="265"/>
      <c r="R357" s="265"/>
      <c r="S357" s="265"/>
      <c r="T357" s="26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7" t="s">
        <v>177</v>
      </c>
      <c r="AU357" s="267" t="s">
        <v>82</v>
      </c>
      <c r="AV357" s="14" t="s">
        <v>82</v>
      </c>
      <c r="AW357" s="14" t="s">
        <v>30</v>
      </c>
      <c r="AX357" s="14" t="s">
        <v>73</v>
      </c>
      <c r="AY357" s="267" t="s">
        <v>164</v>
      </c>
    </row>
    <row r="358" s="15" customFormat="1">
      <c r="A358" s="15"/>
      <c r="B358" s="268"/>
      <c r="C358" s="269"/>
      <c r="D358" s="240" t="s">
        <v>177</v>
      </c>
      <c r="E358" s="270" t="s">
        <v>1</v>
      </c>
      <c r="F358" s="271" t="s">
        <v>182</v>
      </c>
      <c r="G358" s="269"/>
      <c r="H358" s="272">
        <v>28.48</v>
      </c>
      <c r="I358" s="273"/>
      <c r="J358" s="269"/>
      <c r="K358" s="269"/>
      <c r="L358" s="274"/>
      <c r="M358" s="275"/>
      <c r="N358" s="276"/>
      <c r="O358" s="276"/>
      <c r="P358" s="276"/>
      <c r="Q358" s="276"/>
      <c r="R358" s="276"/>
      <c r="S358" s="276"/>
      <c r="T358" s="27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8" t="s">
        <v>177</v>
      </c>
      <c r="AU358" s="278" t="s">
        <v>82</v>
      </c>
      <c r="AV358" s="15" t="s">
        <v>171</v>
      </c>
      <c r="AW358" s="15" t="s">
        <v>30</v>
      </c>
      <c r="AX358" s="15" t="s">
        <v>80</v>
      </c>
      <c r="AY358" s="278" t="s">
        <v>164</v>
      </c>
    </row>
    <row r="359" s="2" customFormat="1" ht="24.15" customHeight="1">
      <c r="A359" s="38"/>
      <c r="B359" s="39"/>
      <c r="C359" s="227" t="s">
        <v>457</v>
      </c>
      <c r="D359" s="227" t="s">
        <v>166</v>
      </c>
      <c r="E359" s="228" t="s">
        <v>443</v>
      </c>
      <c r="F359" s="229" t="s">
        <v>444</v>
      </c>
      <c r="G359" s="230" t="s">
        <v>169</v>
      </c>
      <c r="H359" s="231">
        <v>45.805</v>
      </c>
      <c r="I359" s="232"/>
      <c r="J359" s="233">
        <f>ROUND(I359*H359,2)</f>
        <v>0</v>
      </c>
      <c r="K359" s="229" t="s">
        <v>170</v>
      </c>
      <c r="L359" s="44"/>
      <c r="M359" s="234" t="s">
        <v>1</v>
      </c>
      <c r="N359" s="235" t="s">
        <v>38</v>
      </c>
      <c r="O359" s="91"/>
      <c r="P359" s="236">
        <f>O359*H359</f>
        <v>0</v>
      </c>
      <c r="Q359" s="236">
        <v>0</v>
      </c>
      <c r="R359" s="236">
        <f>Q359*H359</f>
        <v>0</v>
      </c>
      <c r="S359" s="236">
        <v>0</v>
      </c>
      <c r="T359" s="23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8" t="s">
        <v>171</v>
      </c>
      <c r="AT359" s="238" t="s">
        <v>166</v>
      </c>
      <c r="AU359" s="238" t="s">
        <v>82</v>
      </c>
      <c r="AY359" s="17" t="s">
        <v>164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7" t="s">
        <v>80</v>
      </c>
      <c r="BK359" s="239">
        <f>ROUND(I359*H359,2)</f>
        <v>0</v>
      </c>
      <c r="BL359" s="17" t="s">
        <v>171</v>
      </c>
      <c r="BM359" s="238" t="s">
        <v>1701</v>
      </c>
    </row>
    <row r="360" s="2" customFormat="1">
      <c r="A360" s="38"/>
      <c r="B360" s="39"/>
      <c r="C360" s="40"/>
      <c r="D360" s="240" t="s">
        <v>173</v>
      </c>
      <c r="E360" s="40"/>
      <c r="F360" s="241" t="s">
        <v>446</v>
      </c>
      <c r="G360" s="40"/>
      <c r="H360" s="40"/>
      <c r="I360" s="242"/>
      <c r="J360" s="40"/>
      <c r="K360" s="40"/>
      <c r="L360" s="44"/>
      <c r="M360" s="243"/>
      <c r="N360" s="244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173</v>
      </c>
      <c r="AU360" s="17" t="s">
        <v>82</v>
      </c>
    </row>
    <row r="361" s="2" customFormat="1">
      <c r="A361" s="38"/>
      <c r="B361" s="39"/>
      <c r="C361" s="40"/>
      <c r="D361" s="245" t="s">
        <v>175</v>
      </c>
      <c r="E361" s="40"/>
      <c r="F361" s="246" t="s">
        <v>447</v>
      </c>
      <c r="G361" s="40"/>
      <c r="H361" s="40"/>
      <c r="I361" s="242"/>
      <c r="J361" s="40"/>
      <c r="K361" s="40"/>
      <c r="L361" s="44"/>
      <c r="M361" s="243"/>
      <c r="N361" s="244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175</v>
      </c>
      <c r="AU361" s="17" t="s">
        <v>82</v>
      </c>
    </row>
    <row r="362" s="14" customFormat="1">
      <c r="A362" s="14"/>
      <c r="B362" s="257"/>
      <c r="C362" s="258"/>
      <c r="D362" s="240" t="s">
        <v>177</v>
      </c>
      <c r="E362" s="259" t="s">
        <v>1</v>
      </c>
      <c r="F362" s="260" t="s">
        <v>1702</v>
      </c>
      <c r="G362" s="258"/>
      <c r="H362" s="261">
        <v>45.805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7" t="s">
        <v>177</v>
      </c>
      <c r="AU362" s="267" t="s">
        <v>82</v>
      </c>
      <c r="AV362" s="14" t="s">
        <v>82</v>
      </c>
      <c r="AW362" s="14" t="s">
        <v>30</v>
      </c>
      <c r="AX362" s="14" t="s">
        <v>80</v>
      </c>
      <c r="AY362" s="267" t="s">
        <v>164</v>
      </c>
    </row>
    <row r="363" s="2" customFormat="1" ht="33" customHeight="1">
      <c r="A363" s="38"/>
      <c r="B363" s="39"/>
      <c r="C363" s="227" t="s">
        <v>468</v>
      </c>
      <c r="D363" s="227" t="s">
        <v>166</v>
      </c>
      <c r="E363" s="228" t="s">
        <v>690</v>
      </c>
      <c r="F363" s="229" t="s">
        <v>691</v>
      </c>
      <c r="G363" s="230" t="s">
        <v>692</v>
      </c>
      <c r="H363" s="231">
        <v>24</v>
      </c>
      <c r="I363" s="232"/>
      <c r="J363" s="233">
        <f>ROUND(I363*H363,2)</f>
        <v>0</v>
      </c>
      <c r="K363" s="229" t="s">
        <v>170</v>
      </c>
      <c r="L363" s="44"/>
      <c r="M363" s="234" t="s">
        <v>1</v>
      </c>
      <c r="N363" s="235" t="s">
        <v>38</v>
      </c>
      <c r="O363" s="91"/>
      <c r="P363" s="236">
        <f>O363*H363</f>
        <v>0</v>
      </c>
      <c r="Q363" s="236">
        <v>0.00078160000000000002</v>
      </c>
      <c r="R363" s="236">
        <f>Q363*H363</f>
        <v>0.018758400000000001</v>
      </c>
      <c r="S363" s="236">
        <v>0.001</v>
      </c>
      <c r="T363" s="237">
        <f>S363*H363</f>
        <v>0.024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8" t="s">
        <v>171</v>
      </c>
      <c r="AT363" s="238" t="s">
        <v>166</v>
      </c>
      <c r="AU363" s="238" t="s">
        <v>82</v>
      </c>
      <c r="AY363" s="17" t="s">
        <v>164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7" t="s">
        <v>80</v>
      </c>
      <c r="BK363" s="239">
        <f>ROUND(I363*H363,2)</f>
        <v>0</v>
      </c>
      <c r="BL363" s="17" t="s">
        <v>171</v>
      </c>
      <c r="BM363" s="238" t="s">
        <v>1703</v>
      </c>
    </row>
    <row r="364" s="2" customFormat="1">
      <c r="A364" s="38"/>
      <c r="B364" s="39"/>
      <c r="C364" s="40"/>
      <c r="D364" s="240" t="s">
        <v>173</v>
      </c>
      <c r="E364" s="40"/>
      <c r="F364" s="241" t="s">
        <v>694</v>
      </c>
      <c r="G364" s="40"/>
      <c r="H364" s="40"/>
      <c r="I364" s="242"/>
      <c r="J364" s="40"/>
      <c r="K364" s="40"/>
      <c r="L364" s="44"/>
      <c r="M364" s="243"/>
      <c r="N364" s="244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173</v>
      </c>
      <c r="AU364" s="17" t="s">
        <v>82</v>
      </c>
    </row>
    <row r="365" s="2" customFormat="1">
      <c r="A365" s="38"/>
      <c r="B365" s="39"/>
      <c r="C365" s="40"/>
      <c r="D365" s="245" t="s">
        <v>175</v>
      </c>
      <c r="E365" s="40"/>
      <c r="F365" s="246" t="s">
        <v>695</v>
      </c>
      <c r="G365" s="40"/>
      <c r="H365" s="40"/>
      <c r="I365" s="242"/>
      <c r="J365" s="40"/>
      <c r="K365" s="40"/>
      <c r="L365" s="44"/>
      <c r="M365" s="243"/>
      <c r="N365" s="244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175</v>
      </c>
      <c r="AU365" s="17" t="s">
        <v>82</v>
      </c>
    </row>
    <row r="366" s="13" customFormat="1">
      <c r="A366" s="13"/>
      <c r="B366" s="247"/>
      <c r="C366" s="248"/>
      <c r="D366" s="240" t="s">
        <v>177</v>
      </c>
      <c r="E366" s="249" t="s">
        <v>1</v>
      </c>
      <c r="F366" s="250" t="s">
        <v>696</v>
      </c>
      <c r="G366" s="248"/>
      <c r="H366" s="249" t="s">
        <v>1</v>
      </c>
      <c r="I366" s="251"/>
      <c r="J366" s="248"/>
      <c r="K366" s="248"/>
      <c r="L366" s="252"/>
      <c r="M366" s="253"/>
      <c r="N366" s="254"/>
      <c r="O366" s="254"/>
      <c r="P366" s="254"/>
      <c r="Q366" s="254"/>
      <c r="R366" s="254"/>
      <c r="S366" s="254"/>
      <c r="T366" s="25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6" t="s">
        <v>177</v>
      </c>
      <c r="AU366" s="256" t="s">
        <v>82</v>
      </c>
      <c r="AV366" s="13" t="s">
        <v>80</v>
      </c>
      <c r="AW366" s="13" t="s">
        <v>30</v>
      </c>
      <c r="AX366" s="13" t="s">
        <v>73</v>
      </c>
      <c r="AY366" s="256" t="s">
        <v>164</v>
      </c>
    </row>
    <row r="367" s="14" customFormat="1">
      <c r="A367" s="14"/>
      <c r="B367" s="257"/>
      <c r="C367" s="258"/>
      <c r="D367" s="240" t="s">
        <v>177</v>
      </c>
      <c r="E367" s="259" t="s">
        <v>1</v>
      </c>
      <c r="F367" s="260" t="s">
        <v>1704</v>
      </c>
      <c r="G367" s="258"/>
      <c r="H367" s="261">
        <v>24</v>
      </c>
      <c r="I367" s="262"/>
      <c r="J367" s="258"/>
      <c r="K367" s="258"/>
      <c r="L367" s="263"/>
      <c r="M367" s="264"/>
      <c r="N367" s="265"/>
      <c r="O367" s="265"/>
      <c r="P367" s="265"/>
      <c r="Q367" s="265"/>
      <c r="R367" s="265"/>
      <c r="S367" s="265"/>
      <c r="T367" s="26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7" t="s">
        <v>177</v>
      </c>
      <c r="AU367" s="267" t="s">
        <v>82</v>
      </c>
      <c r="AV367" s="14" t="s">
        <v>82</v>
      </c>
      <c r="AW367" s="14" t="s">
        <v>30</v>
      </c>
      <c r="AX367" s="14" t="s">
        <v>80</v>
      </c>
      <c r="AY367" s="267" t="s">
        <v>164</v>
      </c>
    </row>
    <row r="368" s="2" customFormat="1" ht="24.15" customHeight="1">
      <c r="A368" s="38"/>
      <c r="B368" s="39"/>
      <c r="C368" s="280" t="s">
        <v>474</v>
      </c>
      <c r="D368" s="280" t="s">
        <v>243</v>
      </c>
      <c r="E368" s="281" t="s">
        <v>698</v>
      </c>
      <c r="F368" s="282" t="s">
        <v>699</v>
      </c>
      <c r="G368" s="283" t="s">
        <v>216</v>
      </c>
      <c r="H368" s="284">
        <v>0.056000000000000001</v>
      </c>
      <c r="I368" s="285"/>
      <c r="J368" s="286">
        <f>ROUND(I368*H368,2)</f>
        <v>0</v>
      </c>
      <c r="K368" s="282" t="s">
        <v>170</v>
      </c>
      <c r="L368" s="287"/>
      <c r="M368" s="288" t="s">
        <v>1</v>
      </c>
      <c r="N368" s="289" t="s">
        <v>38</v>
      </c>
      <c r="O368" s="91"/>
      <c r="P368" s="236">
        <f>O368*H368</f>
        <v>0</v>
      </c>
      <c r="Q368" s="236">
        <v>1</v>
      </c>
      <c r="R368" s="236">
        <f>Q368*H368</f>
        <v>0.056000000000000001</v>
      </c>
      <c r="S368" s="236">
        <v>0</v>
      </c>
      <c r="T368" s="23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8" t="s">
        <v>231</v>
      </c>
      <c r="AT368" s="238" t="s">
        <v>243</v>
      </c>
      <c r="AU368" s="238" t="s">
        <v>82</v>
      </c>
      <c r="AY368" s="17" t="s">
        <v>164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7" t="s">
        <v>80</v>
      </c>
      <c r="BK368" s="239">
        <f>ROUND(I368*H368,2)</f>
        <v>0</v>
      </c>
      <c r="BL368" s="17" t="s">
        <v>171</v>
      </c>
      <c r="BM368" s="238" t="s">
        <v>1705</v>
      </c>
    </row>
    <row r="369" s="2" customFormat="1">
      <c r="A369" s="38"/>
      <c r="B369" s="39"/>
      <c r="C369" s="40"/>
      <c r="D369" s="240" t="s">
        <v>173</v>
      </c>
      <c r="E369" s="40"/>
      <c r="F369" s="241" t="s">
        <v>699</v>
      </c>
      <c r="G369" s="40"/>
      <c r="H369" s="40"/>
      <c r="I369" s="242"/>
      <c r="J369" s="40"/>
      <c r="K369" s="40"/>
      <c r="L369" s="44"/>
      <c r="M369" s="243"/>
      <c r="N369" s="244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173</v>
      </c>
      <c r="AU369" s="17" t="s">
        <v>82</v>
      </c>
    </row>
    <row r="370" s="2" customFormat="1">
      <c r="A370" s="38"/>
      <c r="B370" s="39"/>
      <c r="C370" s="40"/>
      <c r="D370" s="240" t="s">
        <v>206</v>
      </c>
      <c r="E370" s="40"/>
      <c r="F370" s="279" t="s">
        <v>701</v>
      </c>
      <c r="G370" s="40"/>
      <c r="H370" s="40"/>
      <c r="I370" s="242"/>
      <c r="J370" s="40"/>
      <c r="K370" s="40"/>
      <c r="L370" s="44"/>
      <c r="M370" s="243"/>
      <c r="N370" s="244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206</v>
      </c>
      <c r="AU370" s="17" t="s">
        <v>82</v>
      </c>
    </row>
    <row r="371" s="13" customFormat="1">
      <c r="A371" s="13"/>
      <c r="B371" s="247"/>
      <c r="C371" s="248"/>
      <c r="D371" s="240" t="s">
        <v>177</v>
      </c>
      <c r="E371" s="249" t="s">
        <v>1</v>
      </c>
      <c r="F371" s="250" t="s">
        <v>696</v>
      </c>
      <c r="G371" s="248"/>
      <c r="H371" s="249" t="s">
        <v>1</v>
      </c>
      <c r="I371" s="251"/>
      <c r="J371" s="248"/>
      <c r="K371" s="248"/>
      <c r="L371" s="252"/>
      <c r="M371" s="253"/>
      <c r="N371" s="254"/>
      <c r="O371" s="254"/>
      <c r="P371" s="254"/>
      <c r="Q371" s="254"/>
      <c r="R371" s="254"/>
      <c r="S371" s="254"/>
      <c r="T371" s="25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6" t="s">
        <v>177</v>
      </c>
      <c r="AU371" s="256" t="s">
        <v>82</v>
      </c>
      <c r="AV371" s="13" t="s">
        <v>80</v>
      </c>
      <c r="AW371" s="13" t="s">
        <v>30</v>
      </c>
      <c r="AX371" s="13" t="s">
        <v>73</v>
      </c>
      <c r="AY371" s="256" t="s">
        <v>164</v>
      </c>
    </row>
    <row r="372" s="14" customFormat="1">
      <c r="A372" s="14"/>
      <c r="B372" s="257"/>
      <c r="C372" s="258"/>
      <c r="D372" s="240" t="s">
        <v>177</v>
      </c>
      <c r="E372" s="259" t="s">
        <v>1</v>
      </c>
      <c r="F372" s="260" t="s">
        <v>1706</v>
      </c>
      <c r="G372" s="258"/>
      <c r="H372" s="261">
        <v>0.056000000000000001</v>
      </c>
      <c r="I372" s="262"/>
      <c r="J372" s="258"/>
      <c r="K372" s="258"/>
      <c r="L372" s="263"/>
      <c r="M372" s="264"/>
      <c r="N372" s="265"/>
      <c r="O372" s="265"/>
      <c r="P372" s="265"/>
      <c r="Q372" s="265"/>
      <c r="R372" s="265"/>
      <c r="S372" s="265"/>
      <c r="T372" s="26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7" t="s">
        <v>177</v>
      </c>
      <c r="AU372" s="267" t="s">
        <v>82</v>
      </c>
      <c r="AV372" s="14" t="s">
        <v>82</v>
      </c>
      <c r="AW372" s="14" t="s">
        <v>30</v>
      </c>
      <c r="AX372" s="14" t="s">
        <v>80</v>
      </c>
      <c r="AY372" s="267" t="s">
        <v>164</v>
      </c>
    </row>
    <row r="373" s="12" customFormat="1" ht="22.8" customHeight="1">
      <c r="A373" s="12"/>
      <c r="B373" s="211"/>
      <c r="C373" s="212"/>
      <c r="D373" s="213" t="s">
        <v>72</v>
      </c>
      <c r="E373" s="225" t="s">
        <v>455</v>
      </c>
      <c r="F373" s="225" t="s">
        <v>456</v>
      </c>
      <c r="G373" s="212"/>
      <c r="H373" s="212"/>
      <c r="I373" s="215"/>
      <c r="J373" s="226">
        <f>BK373</f>
        <v>0</v>
      </c>
      <c r="K373" s="212"/>
      <c r="L373" s="217"/>
      <c r="M373" s="218"/>
      <c r="N373" s="219"/>
      <c r="O373" s="219"/>
      <c r="P373" s="220">
        <f>SUM(P374:P406)</f>
        <v>0</v>
      </c>
      <c r="Q373" s="219"/>
      <c r="R373" s="220">
        <f>SUM(R374:R406)</f>
        <v>0</v>
      </c>
      <c r="S373" s="219"/>
      <c r="T373" s="221">
        <f>SUM(T374:T406)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22" t="s">
        <v>80</v>
      </c>
      <c r="AT373" s="223" t="s">
        <v>72</v>
      </c>
      <c r="AU373" s="223" t="s">
        <v>80</v>
      </c>
      <c r="AY373" s="222" t="s">
        <v>164</v>
      </c>
      <c r="BK373" s="224">
        <f>SUM(BK374:BK406)</f>
        <v>0</v>
      </c>
    </row>
    <row r="374" s="2" customFormat="1" ht="44.25" customHeight="1">
      <c r="A374" s="38"/>
      <c r="B374" s="39"/>
      <c r="C374" s="227" t="s">
        <v>481</v>
      </c>
      <c r="D374" s="227" t="s">
        <v>166</v>
      </c>
      <c r="E374" s="228" t="s">
        <v>458</v>
      </c>
      <c r="F374" s="229" t="s">
        <v>459</v>
      </c>
      <c r="G374" s="230" t="s">
        <v>216</v>
      </c>
      <c r="H374" s="231">
        <v>11.429</v>
      </c>
      <c r="I374" s="232"/>
      <c r="J374" s="233">
        <f>ROUND(I374*H374,2)</f>
        <v>0</v>
      </c>
      <c r="K374" s="229" t="s">
        <v>170</v>
      </c>
      <c r="L374" s="44"/>
      <c r="M374" s="234" t="s">
        <v>1</v>
      </c>
      <c r="N374" s="235" t="s">
        <v>38</v>
      </c>
      <c r="O374" s="91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8" t="s">
        <v>171</v>
      </c>
      <c r="AT374" s="238" t="s">
        <v>166</v>
      </c>
      <c r="AU374" s="238" t="s">
        <v>82</v>
      </c>
      <c r="AY374" s="17" t="s">
        <v>164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7" t="s">
        <v>80</v>
      </c>
      <c r="BK374" s="239">
        <f>ROUND(I374*H374,2)</f>
        <v>0</v>
      </c>
      <c r="BL374" s="17" t="s">
        <v>171</v>
      </c>
      <c r="BM374" s="238" t="s">
        <v>1707</v>
      </c>
    </row>
    <row r="375" s="2" customFormat="1">
      <c r="A375" s="38"/>
      <c r="B375" s="39"/>
      <c r="C375" s="40"/>
      <c r="D375" s="240" t="s">
        <v>173</v>
      </c>
      <c r="E375" s="40"/>
      <c r="F375" s="241" t="s">
        <v>459</v>
      </c>
      <c r="G375" s="40"/>
      <c r="H375" s="40"/>
      <c r="I375" s="242"/>
      <c r="J375" s="40"/>
      <c r="K375" s="40"/>
      <c r="L375" s="44"/>
      <c r="M375" s="243"/>
      <c r="N375" s="244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173</v>
      </c>
      <c r="AU375" s="17" t="s">
        <v>82</v>
      </c>
    </row>
    <row r="376" s="2" customFormat="1">
      <c r="A376" s="38"/>
      <c r="B376" s="39"/>
      <c r="C376" s="40"/>
      <c r="D376" s="245" t="s">
        <v>175</v>
      </c>
      <c r="E376" s="40"/>
      <c r="F376" s="246" t="s">
        <v>461</v>
      </c>
      <c r="G376" s="40"/>
      <c r="H376" s="40"/>
      <c r="I376" s="242"/>
      <c r="J376" s="40"/>
      <c r="K376" s="40"/>
      <c r="L376" s="44"/>
      <c r="M376" s="243"/>
      <c r="N376" s="244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175</v>
      </c>
      <c r="AU376" s="17" t="s">
        <v>82</v>
      </c>
    </row>
    <row r="377" s="13" customFormat="1">
      <c r="A377" s="13"/>
      <c r="B377" s="247"/>
      <c r="C377" s="248"/>
      <c r="D377" s="240" t="s">
        <v>177</v>
      </c>
      <c r="E377" s="249" t="s">
        <v>1</v>
      </c>
      <c r="F377" s="250" t="s">
        <v>1708</v>
      </c>
      <c r="G377" s="248"/>
      <c r="H377" s="249" t="s">
        <v>1</v>
      </c>
      <c r="I377" s="251"/>
      <c r="J377" s="248"/>
      <c r="K377" s="248"/>
      <c r="L377" s="252"/>
      <c r="M377" s="253"/>
      <c r="N377" s="254"/>
      <c r="O377" s="254"/>
      <c r="P377" s="254"/>
      <c r="Q377" s="254"/>
      <c r="R377" s="254"/>
      <c r="S377" s="254"/>
      <c r="T377" s="25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6" t="s">
        <v>177</v>
      </c>
      <c r="AU377" s="256" t="s">
        <v>82</v>
      </c>
      <c r="AV377" s="13" t="s">
        <v>80</v>
      </c>
      <c r="AW377" s="13" t="s">
        <v>30</v>
      </c>
      <c r="AX377" s="13" t="s">
        <v>73</v>
      </c>
      <c r="AY377" s="256" t="s">
        <v>164</v>
      </c>
    </row>
    <row r="378" s="14" customFormat="1">
      <c r="A378" s="14"/>
      <c r="B378" s="257"/>
      <c r="C378" s="258"/>
      <c r="D378" s="240" t="s">
        <v>177</v>
      </c>
      <c r="E378" s="259" t="s">
        <v>1</v>
      </c>
      <c r="F378" s="260" t="s">
        <v>1709</v>
      </c>
      <c r="G378" s="258"/>
      <c r="H378" s="261">
        <v>0.52300000000000002</v>
      </c>
      <c r="I378" s="262"/>
      <c r="J378" s="258"/>
      <c r="K378" s="258"/>
      <c r="L378" s="263"/>
      <c r="M378" s="264"/>
      <c r="N378" s="265"/>
      <c r="O378" s="265"/>
      <c r="P378" s="265"/>
      <c r="Q378" s="265"/>
      <c r="R378" s="265"/>
      <c r="S378" s="265"/>
      <c r="T378" s="26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7" t="s">
        <v>177</v>
      </c>
      <c r="AU378" s="267" t="s">
        <v>82</v>
      </c>
      <c r="AV378" s="14" t="s">
        <v>82</v>
      </c>
      <c r="AW378" s="14" t="s">
        <v>30</v>
      </c>
      <c r="AX378" s="14" t="s">
        <v>73</v>
      </c>
      <c r="AY378" s="267" t="s">
        <v>164</v>
      </c>
    </row>
    <row r="379" s="13" customFormat="1">
      <c r="A379" s="13"/>
      <c r="B379" s="247"/>
      <c r="C379" s="248"/>
      <c r="D379" s="240" t="s">
        <v>177</v>
      </c>
      <c r="E379" s="249" t="s">
        <v>1</v>
      </c>
      <c r="F379" s="250" t="s">
        <v>704</v>
      </c>
      <c r="G379" s="248"/>
      <c r="H379" s="249" t="s">
        <v>1</v>
      </c>
      <c r="I379" s="251"/>
      <c r="J379" s="248"/>
      <c r="K379" s="248"/>
      <c r="L379" s="252"/>
      <c r="M379" s="253"/>
      <c r="N379" s="254"/>
      <c r="O379" s="254"/>
      <c r="P379" s="254"/>
      <c r="Q379" s="254"/>
      <c r="R379" s="254"/>
      <c r="S379" s="254"/>
      <c r="T379" s="25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6" t="s">
        <v>177</v>
      </c>
      <c r="AU379" s="256" t="s">
        <v>82</v>
      </c>
      <c r="AV379" s="13" t="s">
        <v>80</v>
      </c>
      <c r="AW379" s="13" t="s">
        <v>30</v>
      </c>
      <c r="AX379" s="13" t="s">
        <v>73</v>
      </c>
      <c r="AY379" s="256" t="s">
        <v>164</v>
      </c>
    </row>
    <row r="380" s="14" customFormat="1">
      <c r="A380" s="14"/>
      <c r="B380" s="257"/>
      <c r="C380" s="258"/>
      <c r="D380" s="240" t="s">
        <v>177</v>
      </c>
      <c r="E380" s="259" t="s">
        <v>1</v>
      </c>
      <c r="F380" s="260" t="s">
        <v>1710</v>
      </c>
      <c r="G380" s="258"/>
      <c r="H380" s="261">
        <v>2.2429999999999999</v>
      </c>
      <c r="I380" s="262"/>
      <c r="J380" s="258"/>
      <c r="K380" s="258"/>
      <c r="L380" s="263"/>
      <c r="M380" s="264"/>
      <c r="N380" s="265"/>
      <c r="O380" s="265"/>
      <c r="P380" s="265"/>
      <c r="Q380" s="265"/>
      <c r="R380" s="265"/>
      <c r="S380" s="265"/>
      <c r="T380" s="26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7" t="s">
        <v>177</v>
      </c>
      <c r="AU380" s="267" t="s">
        <v>82</v>
      </c>
      <c r="AV380" s="14" t="s">
        <v>82</v>
      </c>
      <c r="AW380" s="14" t="s">
        <v>30</v>
      </c>
      <c r="AX380" s="14" t="s">
        <v>73</v>
      </c>
      <c r="AY380" s="267" t="s">
        <v>164</v>
      </c>
    </row>
    <row r="381" s="13" customFormat="1">
      <c r="A381" s="13"/>
      <c r="B381" s="247"/>
      <c r="C381" s="248"/>
      <c r="D381" s="240" t="s">
        <v>177</v>
      </c>
      <c r="E381" s="249" t="s">
        <v>1</v>
      </c>
      <c r="F381" s="250" t="s">
        <v>466</v>
      </c>
      <c r="G381" s="248"/>
      <c r="H381" s="249" t="s">
        <v>1</v>
      </c>
      <c r="I381" s="251"/>
      <c r="J381" s="248"/>
      <c r="K381" s="248"/>
      <c r="L381" s="252"/>
      <c r="M381" s="253"/>
      <c r="N381" s="254"/>
      <c r="O381" s="254"/>
      <c r="P381" s="254"/>
      <c r="Q381" s="254"/>
      <c r="R381" s="254"/>
      <c r="S381" s="254"/>
      <c r="T381" s="25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6" t="s">
        <v>177</v>
      </c>
      <c r="AU381" s="256" t="s">
        <v>82</v>
      </c>
      <c r="AV381" s="13" t="s">
        <v>80</v>
      </c>
      <c r="AW381" s="13" t="s">
        <v>30</v>
      </c>
      <c r="AX381" s="13" t="s">
        <v>73</v>
      </c>
      <c r="AY381" s="256" t="s">
        <v>164</v>
      </c>
    </row>
    <row r="382" s="14" customFormat="1">
      <c r="A382" s="14"/>
      <c r="B382" s="257"/>
      <c r="C382" s="258"/>
      <c r="D382" s="240" t="s">
        <v>177</v>
      </c>
      <c r="E382" s="259" t="s">
        <v>1</v>
      </c>
      <c r="F382" s="260" t="s">
        <v>1711</v>
      </c>
      <c r="G382" s="258"/>
      <c r="H382" s="261">
        <v>8.6630000000000003</v>
      </c>
      <c r="I382" s="262"/>
      <c r="J382" s="258"/>
      <c r="K382" s="258"/>
      <c r="L382" s="263"/>
      <c r="M382" s="264"/>
      <c r="N382" s="265"/>
      <c r="O382" s="265"/>
      <c r="P382" s="265"/>
      <c r="Q382" s="265"/>
      <c r="R382" s="265"/>
      <c r="S382" s="265"/>
      <c r="T382" s="26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7" t="s">
        <v>177</v>
      </c>
      <c r="AU382" s="267" t="s">
        <v>82</v>
      </c>
      <c r="AV382" s="14" t="s">
        <v>82</v>
      </c>
      <c r="AW382" s="14" t="s">
        <v>30</v>
      </c>
      <c r="AX382" s="14" t="s">
        <v>73</v>
      </c>
      <c r="AY382" s="267" t="s">
        <v>164</v>
      </c>
    </row>
    <row r="383" s="15" customFormat="1">
      <c r="A383" s="15"/>
      <c r="B383" s="268"/>
      <c r="C383" s="269"/>
      <c r="D383" s="240" t="s">
        <v>177</v>
      </c>
      <c r="E383" s="270" t="s">
        <v>1</v>
      </c>
      <c r="F383" s="271" t="s">
        <v>182</v>
      </c>
      <c r="G383" s="269"/>
      <c r="H383" s="272">
        <v>11.429</v>
      </c>
      <c r="I383" s="273"/>
      <c r="J383" s="269"/>
      <c r="K383" s="269"/>
      <c r="L383" s="274"/>
      <c r="M383" s="275"/>
      <c r="N383" s="276"/>
      <c r="O383" s="276"/>
      <c r="P383" s="276"/>
      <c r="Q383" s="276"/>
      <c r="R383" s="276"/>
      <c r="S383" s="276"/>
      <c r="T383" s="277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8" t="s">
        <v>177</v>
      </c>
      <c r="AU383" s="278" t="s">
        <v>82</v>
      </c>
      <c r="AV383" s="15" t="s">
        <v>171</v>
      </c>
      <c r="AW383" s="15" t="s">
        <v>30</v>
      </c>
      <c r="AX383" s="15" t="s">
        <v>80</v>
      </c>
      <c r="AY383" s="278" t="s">
        <v>164</v>
      </c>
    </row>
    <row r="384" s="2" customFormat="1" ht="16.5" customHeight="1">
      <c r="A384" s="38"/>
      <c r="B384" s="39"/>
      <c r="C384" s="227" t="s">
        <v>488</v>
      </c>
      <c r="D384" s="227" t="s">
        <v>166</v>
      </c>
      <c r="E384" s="228" t="s">
        <v>469</v>
      </c>
      <c r="F384" s="229" t="s">
        <v>470</v>
      </c>
      <c r="G384" s="230" t="s">
        <v>216</v>
      </c>
      <c r="H384" s="231">
        <v>11.429</v>
      </c>
      <c r="I384" s="232"/>
      <c r="J384" s="233">
        <f>ROUND(I384*H384,2)</f>
        <v>0</v>
      </c>
      <c r="K384" s="229" t="s">
        <v>170</v>
      </c>
      <c r="L384" s="44"/>
      <c r="M384" s="234" t="s">
        <v>1</v>
      </c>
      <c r="N384" s="235" t="s">
        <v>38</v>
      </c>
      <c r="O384" s="91"/>
      <c r="P384" s="236">
        <f>O384*H384</f>
        <v>0</v>
      </c>
      <c r="Q384" s="236">
        <v>0</v>
      </c>
      <c r="R384" s="236">
        <f>Q384*H384</f>
        <v>0</v>
      </c>
      <c r="S384" s="236">
        <v>0</v>
      </c>
      <c r="T384" s="237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8" t="s">
        <v>171</v>
      </c>
      <c r="AT384" s="238" t="s">
        <v>166</v>
      </c>
      <c r="AU384" s="238" t="s">
        <v>82</v>
      </c>
      <c r="AY384" s="17" t="s">
        <v>164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7" t="s">
        <v>80</v>
      </c>
      <c r="BK384" s="239">
        <f>ROUND(I384*H384,2)</f>
        <v>0</v>
      </c>
      <c r="BL384" s="17" t="s">
        <v>171</v>
      </c>
      <c r="BM384" s="238" t="s">
        <v>1712</v>
      </c>
    </row>
    <row r="385" s="2" customFormat="1">
      <c r="A385" s="38"/>
      <c r="B385" s="39"/>
      <c r="C385" s="40"/>
      <c r="D385" s="240" t="s">
        <v>173</v>
      </c>
      <c r="E385" s="40"/>
      <c r="F385" s="241" t="s">
        <v>472</v>
      </c>
      <c r="G385" s="40"/>
      <c r="H385" s="40"/>
      <c r="I385" s="242"/>
      <c r="J385" s="40"/>
      <c r="K385" s="40"/>
      <c r="L385" s="44"/>
      <c r="M385" s="243"/>
      <c r="N385" s="244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173</v>
      </c>
      <c r="AU385" s="17" t="s">
        <v>82</v>
      </c>
    </row>
    <row r="386" s="2" customFormat="1">
      <c r="A386" s="38"/>
      <c r="B386" s="39"/>
      <c r="C386" s="40"/>
      <c r="D386" s="245" t="s">
        <v>175</v>
      </c>
      <c r="E386" s="40"/>
      <c r="F386" s="246" t="s">
        <v>473</v>
      </c>
      <c r="G386" s="40"/>
      <c r="H386" s="40"/>
      <c r="I386" s="242"/>
      <c r="J386" s="40"/>
      <c r="K386" s="40"/>
      <c r="L386" s="44"/>
      <c r="M386" s="243"/>
      <c r="N386" s="244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175</v>
      </c>
      <c r="AU386" s="17" t="s">
        <v>82</v>
      </c>
    </row>
    <row r="387" s="2" customFormat="1" ht="16.5" customHeight="1">
      <c r="A387" s="38"/>
      <c r="B387" s="39"/>
      <c r="C387" s="227" t="s">
        <v>496</v>
      </c>
      <c r="D387" s="227" t="s">
        <v>166</v>
      </c>
      <c r="E387" s="228" t="s">
        <v>475</v>
      </c>
      <c r="F387" s="229" t="s">
        <v>476</v>
      </c>
      <c r="G387" s="230" t="s">
        <v>216</v>
      </c>
      <c r="H387" s="231">
        <v>11.429</v>
      </c>
      <c r="I387" s="232"/>
      <c r="J387" s="233">
        <f>ROUND(I387*H387,2)</f>
        <v>0</v>
      </c>
      <c r="K387" s="229" t="s">
        <v>170</v>
      </c>
      <c r="L387" s="44"/>
      <c r="M387" s="234" t="s">
        <v>1</v>
      </c>
      <c r="N387" s="235" t="s">
        <v>38</v>
      </c>
      <c r="O387" s="91"/>
      <c r="P387" s="236">
        <f>O387*H387</f>
        <v>0</v>
      </c>
      <c r="Q387" s="236">
        <v>0</v>
      </c>
      <c r="R387" s="236">
        <f>Q387*H387</f>
        <v>0</v>
      </c>
      <c r="S387" s="236">
        <v>0</v>
      </c>
      <c r="T387" s="23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8" t="s">
        <v>171</v>
      </c>
      <c r="AT387" s="238" t="s">
        <v>166</v>
      </c>
      <c r="AU387" s="238" t="s">
        <v>82</v>
      </c>
      <c r="AY387" s="17" t="s">
        <v>164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7" t="s">
        <v>80</v>
      </c>
      <c r="BK387" s="239">
        <f>ROUND(I387*H387,2)</f>
        <v>0</v>
      </c>
      <c r="BL387" s="17" t="s">
        <v>171</v>
      </c>
      <c r="BM387" s="238" t="s">
        <v>1713</v>
      </c>
    </row>
    <row r="388" s="2" customFormat="1">
      <c r="A388" s="38"/>
      <c r="B388" s="39"/>
      <c r="C388" s="40"/>
      <c r="D388" s="240" t="s">
        <v>173</v>
      </c>
      <c r="E388" s="40"/>
      <c r="F388" s="241" t="s">
        <v>478</v>
      </c>
      <c r="G388" s="40"/>
      <c r="H388" s="40"/>
      <c r="I388" s="242"/>
      <c r="J388" s="40"/>
      <c r="K388" s="40"/>
      <c r="L388" s="44"/>
      <c r="M388" s="243"/>
      <c r="N388" s="244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173</v>
      </c>
      <c r="AU388" s="17" t="s">
        <v>82</v>
      </c>
    </row>
    <row r="389" s="2" customFormat="1">
      <c r="A389" s="38"/>
      <c r="B389" s="39"/>
      <c r="C389" s="40"/>
      <c r="D389" s="245" t="s">
        <v>175</v>
      </c>
      <c r="E389" s="40"/>
      <c r="F389" s="246" t="s">
        <v>479</v>
      </c>
      <c r="G389" s="40"/>
      <c r="H389" s="40"/>
      <c r="I389" s="242"/>
      <c r="J389" s="40"/>
      <c r="K389" s="40"/>
      <c r="L389" s="44"/>
      <c r="M389" s="243"/>
      <c r="N389" s="244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175</v>
      </c>
      <c r="AU389" s="17" t="s">
        <v>82</v>
      </c>
    </row>
    <row r="390" s="2" customFormat="1">
      <c r="A390" s="38"/>
      <c r="B390" s="39"/>
      <c r="C390" s="40"/>
      <c r="D390" s="240" t="s">
        <v>206</v>
      </c>
      <c r="E390" s="40"/>
      <c r="F390" s="279" t="s">
        <v>220</v>
      </c>
      <c r="G390" s="40"/>
      <c r="H390" s="40"/>
      <c r="I390" s="242"/>
      <c r="J390" s="40"/>
      <c r="K390" s="40"/>
      <c r="L390" s="44"/>
      <c r="M390" s="243"/>
      <c r="N390" s="244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206</v>
      </c>
      <c r="AU390" s="17" t="s">
        <v>82</v>
      </c>
    </row>
    <row r="391" s="14" customFormat="1">
      <c r="A391" s="14"/>
      <c r="B391" s="257"/>
      <c r="C391" s="258"/>
      <c r="D391" s="240" t="s">
        <v>177</v>
      </c>
      <c r="E391" s="259" t="s">
        <v>1</v>
      </c>
      <c r="F391" s="260" t="s">
        <v>1714</v>
      </c>
      <c r="G391" s="258"/>
      <c r="H391" s="261">
        <v>11.429</v>
      </c>
      <c r="I391" s="262"/>
      <c r="J391" s="258"/>
      <c r="K391" s="258"/>
      <c r="L391" s="263"/>
      <c r="M391" s="264"/>
      <c r="N391" s="265"/>
      <c r="O391" s="265"/>
      <c r="P391" s="265"/>
      <c r="Q391" s="265"/>
      <c r="R391" s="265"/>
      <c r="S391" s="265"/>
      <c r="T391" s="26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7" t="s">
        <v>177</v>
      </c>
      <c r="AU391" s="267" t="s">
        <v>82</v>
      </c>
      <c r="AV391" s="14" t="s">
        <v>82</v>
      </c>
      <c r="AW391" s="14" t="s">
        <v>30</v>
      </c>
      <c r="AX391" s="14" t="s">
        <v>80</v>
      </c>
      <c r="AY391" s="267" t="s">
        <v>164</v>
      </c>
    </row>
    <row r="392" s="2" customFormat="1" ht="24.15" customHeight="1">
      <c r="A392" s="38"/>
      <c r="B392" s="39"/>
      <c r="C392" s="227" t="s">
        <v>505</v>
      </c>
      <c r="D392" s="227" t="s">
        <v>166</v>
      </c>
      <c r="E392" s="228" t="s">
        <v>482</v>
      </c>
      <c r="F392" s="229" t="s">
        <v>483</v>
      </c>
      <c r="G392" s="230" t="s">
        <v>216</v>
      </c>
      <c r="H392" s="231">
        <v>11.429</v>
      </c>
      <c r="I392" s="232"/>
      <c r="J392" s="233">
        <f>ROUND(I392*H392,2)</f>
        <v>0</v>
      </c>
      <c r="K392" s="229" t="s">
        <v>170</v>
      </c>
      <c r="L392" s="44"/>
      <c r="M392" s="234" t="s">
        <v>1</v>
      </c>
      <c r="N392" s="235" t="s">
        <v>38</v>
      </c>
      <c r="O392" s="91"/>
      <c r="P392" s="236">
        <f>O392*H392</f>
        <v>0</v>
      </c>
      <c r="Q392" s="236">
        <v>0</v>
      </c>
      <c r="R392" s="236">
        <f>Q392*H392</f>
        <v>0</v>
      </c>
      <c r="S392" s="236">
        <v>0</v>
      </c>
      <c r="T392" s="23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8" t="s">
        <v>171</v>
      </c>
      <c r="AT392" s="238" t="s">
        <v>166</v>
      </c>
      <c r="AU392" s="238" t="s">
        <v>82</v>
      </c>
      <c r="AY392" s="17" t="s">
        <v>164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7" t="s">
        <v>80</v>
      </c>
      <c r="BK392" s="239">
        <f>ROUND(I392*H392,2)</f>
        <v>0</v>
      </c>
      <c r="BL392" s="17" t="s">
        <v>171</v>
      </c>
      <c r="BM392" s="238" t="s">
        <v>1715</v>
      </c>
    </row>
    <row r="393" s="2" customFormat="1">
      <c r="A393" s="38"/>
      <c r="B393" s="39"/>
      <c r="C393" s="40"/>
      <c r="D393" s="240" t="s">
        <v>173</v>
      </c>
      <c r="E393" s="40"/>
      <c r="F393" s="241" t="s">
        <v>485</v>
      </c>
      <c r="G393" s="40"/>
      <c r="H393" s="40"/>
      <c r="I393" s="242"/>
      <c r="J393" s="40"/>
      <c r="K393" s="40"/>
      <c r="L393" s="44"/>
      <c r="M393" s="243"/>
      <c r="N393" s="244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173</v>
      </c>
      <c r="AU393" s="17" t="s">
        <v>82</v>
      </c>
    </row>
    <row r="394" s="2" customFormat="1">
      <c r="A394" s="38"/>
      <c r="B394" s="39"/>
      <c r="C394" s="40"/>
      <c r="D394" s="245" t="s">
        <v>175</v>
      </c>
      <c r="E394" s="40"/>
      <c r="F394" s="246" t="s">
        <v>486</v>
      </c>
      <c r="G394" s="40"/>
      <c r="H394" s="40"/>
      <c r="I394" s="242"/>
      <c r="J394" s="40"/>
      <c r="K394" s="40"/>
      <c r="L394" s="44"/>
      <c r="M394" s="243"/>
      <c r="N394" s="244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175</v>
      </c>
      <c r="AU394" s="17" t="s">
        <v>82</v>
      </c>
    </row>
    <row r="395" s="2" customFormat="1" ht="16.5" customHeight="1">
      <c r="A395" s="38"/>
      <c r="B395" s="39"/>
      <c r="C395" s="227" t="s">
        <v>512</v>
      </c>
      <c r="D395" s="227" t="s">
        <v>166</v>
      </c>
      <c r="E395" s="228" t="s">
        <v>489</v>
      </c>
      <c r="F395" s="229" t="s">
        <v>490</v>
      </c>
      <c r="G395" s="230" t="s">
        <v>216</v>
      </c>
      <c r="H395" s="231">
        <v>274.29599999999999</v>
      </c>
      <c r="I395" s="232"/>
      <c r="J395" s="233">
        <f>ROUND(I395*H395,2)</f>
        <v>0</v>
      </c>
      <c r="K395" s="229" t="s">
        <v>170</v>
      </c>
      <c r="L395" s="44"/>
      <c r="M395" s="234" t="s">
        <v>1</v>
      </c>
      <c r="N395" s="235" t="s">
        <v>38</v>
      </c>
      <c r="O395" s="91"/>
      <c r="P395" s="236">
        <f>O395*H395</f>
        <v>0</v>
      </c>
      <c r="Q395" s="236">
        <v>0</v>
      </c>
      <c r="R395" s="236">
        <f>Q395*H395</f>
        <v>0</v>
      </c>
      <c r="S395" s="236">
        <v>0</v>
      </c>
      <c r="T395" s="23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8" t="s">
        <v>171</v>
      </c>
      <c r="AT395" s="238" t="s">
        <v>166</v>
      </c>
      <c r="AU395" s="238" t="s">
        <v>82</v>
      </c>
      <c r="AY395" s="17" t="s">
        <v>164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7" t="s">
        <v>80</v>
      </c>
      <c r="BK395" s="239">
        <f>ROUND(I395*H395,2)</f>
        <v>0</v>
      </c>
      <c r="BL395" s="17" t="s">
        <v>171</v>
      </c>
      <c r="BM395" s="238" t="s">
        <v>1716</v>
      </c>
    </row>
    <row r="396" s="2" customFormat="1">
      <c r="A396" s="38"/>
      <c r="B396" s="39"/>
      <c r="C396" s="40"/>
      <c r="D396" s="240" t="s">
        <v>173</v>
      </c>
      <c r="E396" s="40"/>
      <c r="F396" s="241" t="s">
        <v>492</v>
      </c>
      <c r="G396" s="40"/>
      <c r="H396" s="40"/>
      <c r="I396" s="242"/>
      <c r="J396" s="40"/>
      <c r="K396" s="40"/>
      <c r="L396" s="44"/>
      <c r="M396" s="243"/>
      <c r="N396" s="244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173</v>
      </c>
      <c r="AU396" s="17" t="s">
        <v>82</v>
      </c>
    </row>
    <row r="397" s="2" customFormat="1">
      <c r="A397" s="38"/>
      <c r="B397" s="39"/>
      <c r="C397" s="40"/>
      <c r="D397" s="245" t="s">
        <v>175</v>
      </c>
      <c r="E397" s="40"/>
      <c r="F397" s="246" t="s">
        <v>493</v>
      </c>
      <c r="G397" s="40"/>
      <c r="H397" s="40"/>
      <c r="I397" s="242"/>
      <c r="J397" s="40"/>
      <c r="K397" s="40"/>
      <c r="L397" s="44"/>
      <c r="M397" s="243"/>
      <c r="N397" s="244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175</v>
      </c>
      <c r="AU397" s="17" t="s">
        <v>82</v>
      </c>
    </row>
    <row r="398" s="2" customFormat="1">
      <c r="A398" s="38"/>
      <c r="B398" s="39"/>
      <c r="C398" s="40"/>
      <c r="D398" s="240" t="s">
        <v>206</v>
      </c>
      <c r="E398" s="40"/>
      <c r="F398" s="279" t="s">
        <v>1717</v>
      </c>
      <c r="G398" s="40"/>
      <c r="H398" s="40"/>
      <c r="I398" s="242"/>
      <c r="J398" s="40"/>
      <c r="K398" s="40"/>
      <c r="L398" s="44"/>
      <c r="M398" s="243"/>
      <c r="N398" s="244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206</v>
      </c>
      <c r="AU398" s="17" t="s">
        <v>82</v>
      </c>
    </row>
    <row r="399" s="14" customFormat="1">
      <c r="A399" s="14"/>
      <c r="B399" s="257"/>
      <c r="C399" s="258"/>
      <c r="D399" s="240" t="s">
        <v>177</v>
      </c>
      <c r="E399" s="259" t="s">
        <v>1</v>
      </c>
      <c r="F399" s="260" t="s">
        <v>1718</v>
      </c>
      <c r="G399" s="258"/>
      <c r="H399" s="261">
        <v>274.29599999999999</v>
      </c>
      <c r="I399" s="262"/>
      <c r="J399" s="258"/>
      <c r="K399" s="258"/>
      <c r="L399" s="263"/>
      <c r="M399" s="264"/>
      <c r="N399" s="265"/>
      <c r="O399" s="265"/>
      <c r="P399" s="265"/>
      <c r="Q399" s="265"/>
      <c r="R399" s="265"/>
      <c r="S399" s="265"/>
      <c r="T399" s="26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7" t="s">
        <v>177</v>
      </c>
      <c r="AU399" s="267" t="s">
        <v>82</v>
      </c>
      <c r="AV399" s="14" t="s">
        <v>82</v>
      </c>
      <c r="AW399" s="14" t="s">
        <v>30</v>
      </c>
      <c r="AX399" s="14" t="s">
        <v>73</v>
      </c>
      <c r="AY399" s="267" t="s">
        <v>164</v>
      </c>
    </row>
    <row r="400" s="15" customFormat="1">
      <c r="A400" s="15"/>
      <c r="B400" s="268"/>
      <c r="C400" s="269"/>
      <c r="D400" s="240" t="s">
        <v>177</v>
      </c>
      <c r="E400" s="270" t="s">
        <v>1</v>
      </c>
      <c r="F400" s="271" t="s">
        <v>182</v>
      </c>
      <c r="G400" s="269"/>
      <c r="H400" s="272">
        <v>274.29599999999999</v>
      </c>
      <c r="I400" s="273"/>
      <c r="J400" s="269"/>
      <c r="K400" s="269"/>
      <c r="L400" s="274"/>
      <c r="M400" s="275"/>
      <c r="N400" s="276"/>
      <c r="O400" s="276"/>
      <c r="P400" s="276"/>
      <c r="Q400" s="276"/>
      <c r="R400" s="276"/>
      <c r="S400" s="276"/>
      <c r="T400" s="277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8" t="s">
        <v>177</v>
      </c>
      <c r="AU400" s="278" t="s">
        <v>82</v>
      </c>
      <c r="AV400" s="15" t="s">
        <v>171</v>
      </c>
      <c r="AW400" s="15" t="s">
        <v>30</v>
      </c>
      <c r="AX400" s="15" t="s">
        <v>80</v>
      </c>
      <c r="AY400" s="278" t="s">
        <v>164</v>
      </c>
    </row>
    <row r="401" s="2" customFormat="1" ht="24.15" customHeight="1">
      <c r="A401" s="38"/>
      <c r="B401" s="39"/>
      <c r="C401" s="227" t="s">
        <v>715</v>
      </c>
      <c r="D401" s="227" t="s">
        <v>166</v>
      </c>
      <c r="E401" s="228" t="s">
        <v>497</v>
      </c>
      <c r="F401" s="229" t="s">
        <v>498</v>
      </c>
      <c r="G401" s="230" t="s">
        <v>216</v>
      </c>
      <c r="H401" s="231">
        <v>22.858000000000001</v>
      </c>
      <c r="I401" s="232"/>
      <c r="J401" s="233">
        <f>ROUND(I401*H401,2)</f>
        <v>0</v>
      </c>
      <c r="K401" s="229" t="s">
        <v>170</v>
      </c>
      <c r="L401" s="44"/>
      <c r="M401" s="234" t="s">
        <v>1</v>
      </c>
      <c r="N401" s="235" t="s">
        <v>38</v>
      </c>
      <c r="O401" s="91"/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7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8" t="s">
        <v>171</v>
      </c>
      <c r="AT401" s="238" t="s">
        <v>166</v>
      </c>
      <c r="AU401" s="238" t="s">
        <v>82</v>
      </c>
      <c r="AY401" s="17" t="s">
        <v>164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7" t="s">
        <v>80</v>
      </c>
      <c r="BK401" s="239">
        <f>ROUND(I401*H401,2)</f>
        <v>0</v>
      </c>
      <c r="BL401" s="17" t="s">
        <v>171</v>
      </c>
      <c r="BM401" s="238" t="s">
        <v>1719</v>
      </c>
    </row>
    <row r="402" s="2" customFormat="1">
      <c r="A402" s="38"/>
      <c r="B402" s="39"/>
      <c r="C402" s="40"/>
      <c r="D402" s="240" t="s">
        <v>173</v>
      </c>
      <c r="E402" s="40"/>
      <c r="F402" s="241" t="s">
        <v>500</v>
      </c>
      <c r="G402" s="40"/>
      <c r="H402" s="40"/>
      <c r="I402" s="242"/>
      <c r="J402" s="40"/>
      <c r="K402" s="40"/>
      <c r="L402" s="44"/>
      <c r="M402" s="243"/>
      <c r="N402" s="244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173</v>
      </c>
      <c r="AU402" s="17" t="s">
        <v>82</v>
      </c>
    </row>
    <row r="403" s="2" customFormat="1">
      <c r="A403" s="38"/>
      <c r="B403" s="39"/>
      <c r="C403" s="40"/>
      <c r="D403" s="245" t="s">
        <v>175</v>
      </c>
      <c r="E403" s="40"/>
      <c r="F403" s="246" t="s">
        <v>501</v>
      </c>
      <c r="G403" s="40"/>
      <c r="H403" s="40"/>
      <c r="I403" s="242"/>
      <c r="J403" s="40"/>
      <c r="K403" s="40"/>
      <c r="L403" s="44"/>
      <c r="M403" s="243"/>
      <c r="N403" s="244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175</v>
      </c>
      <c r="AU403" s="17" t="s">
        <v>82</v>
      </c>
    </row>
    <row r="404" s="2" customFormat="1">
      <c r="A404" s="38"/>
      <c r="B404" s="39"/>
      <c r="C404" s="40"/>
      <c r="D404" s="240" t="s">
        <v>206</v>
      </c>
      <c r="E404" s="40"/>
      <c r="F404" s="279" t="s">
        <v>1720</v>
      </c>
      <c r="G404" s="40"/>
      <c r="H404" s="40"/>
      <c r="I404" s="242"/>
      <c r="J404" s="40"/>
      <c r="K404" s="40"/>
      <c r="L404" s="44"/>
      <c r="M404" s="243"/>
      <c r="N404" s="244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206</v>
      </c>
      <c r="AU404" s="17" t="s">
        <v>82</v>
      </c>
    </row>
    <row r="405" s="14" customFormat="1">
      <c r="A405" s="14"/>
      <c r="B405" s="257"/>
      <c r="C405" s="258"/>
      <c r="D405" s="240" t="s">
        <v>177</v>
      </c>
      <c r="E405" s="259" t="s">
        <v>1</v>
      </c>
      <c r="F405" s="260" t="s">
        <v>1721</v>
      </c>
      <c r="G405" s="258"/>
      <c r="H405" s="261">
        <v>22.858000000000001</v>
      </c>
      <c r="I405" s="262"/>
      <c r="J405" s="258"/>
      <c r="K405" s="258"/>
      <c r="L405" s="263"/>
      <c r="M405" s="264"/>
      <c r="N405" s="265"/>
      <c r="O405" s="265"/>
      <c r="P405" s="265"/>
      <c r="Q405" s="265"/>
      <c r="R405" s="265"/>
      <c r="S405" s="265"/>
      <c r="T405" s="26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7" t="s">
        <v>177</v>
      </c>
      <c r="AU405" s="267" t="s">
        <v>82</v>
      </c>
      <c r="AV405" s="14" t="s">
        <v>82</v>
      </c>
      <c r="AW405" s="14" t="s">
        <v>30</v>
      </c>
      <c r="AX405" s="14" t="s">
        <v>73</v>
      </c>
      <c r="AY405" s="267" t="s">
        <v>164</v>
      </c>
    </row>
    <row r="406" s="15" customFormat="1">
      <c r="A406" s="15"/>
      <c r="B406" s="268"/>
      <c r="C406" s="269"/>
      <c r="D406" s="240" t="s">
        <v>177</v>
      </c>
      <c r="E406" s="270" t="s">
        <v>1</v>
      </c>
      <c r="F406" s="271" t="s">
        <v>182</v>
      </c>
      <c r="G406" s="269"/>
      <c r="H406" s="272">
        <v>22.858000000000001</v>
      </c>
      <c r="I406" s="273"/>
      <c r="J406" s="269"/>
      <c r="K406" s="269"/>
      <c r="L406" s="274"/>
      <c r="M406" s="275"/>
      <c r="N406" s="276"/>
      <c r="O406" s="276"/>
      <c r="P406" s="276"/>
      <c r="Q406" s="276"/>
      <c r="R406" s="276"/>
      <c r="S406" s="276"/>
      <c r="T406" s="277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8" t="s">
        <v>177</v>
      </c>
      <c r="AU406" s="278" t="s">
        <v>82</v>
      </c>
      <c r="AV406" s="15" t="s">
        <v>171</v>
      </c>
      <c r="AW406" s="15" t="s">
        <v>30</v>
      </c>
      <c r="AX406" s="15" t="s">
        <v>80</v>
      </c>
      <c r="AY406" s="278" t="s">
        <v>164</v>
      </c>
    </row>
    <row r="407" s="12" customFormat="1" ht="22.8" customHeight="1">
      <c r="A407" s="12"/>
      <c r="B407" s="211"/>
      <c r="C407" s="212"/>
      <c r="D407" s="213" t="s">
        <v>72</v>
      </c>
      <c r="E407" s="225" t="s">
        <v>503</v>
      </c>
      <c r="F407" s="225" t="s">
        <v>504</v>
      </c>
      <c r="G407" s="212"/>
      <c r="H407" s="212"/>
      <c r="I407" s="215"/>
      <c r="J407" s="226">
        <f>BK407</f>
        <v>0</v>
      </c>
      <c r="K407" s="212"/>
      <c r="L407" s="217"/>
      <c r="M407" s="218"/>
      <c r="N407" s="219"/>
      <c r="O407" s="219"/>
      <c r="P407" s="220">
        <f>SUM(P408:P415)</f>
        <v>0</v>
      </c>
      <c r="Q407" s="219"/>
      <c r="R407" s="220">
        <f>SUM(R408:R415)</f>
        <v>0</v>
      </c>
      <c r="S407" s="219"/>
      <c r="T407" s="221">
        <f>SUM(T408:T415)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22" t="s">
        <v>80</v>
      </c>
      <c r="AT407" s="223" t="s">
        <v>72</v>
      </c>
      <c r="AU407" s="223" t="s">
        <v>80</v>
      </c>
      <c r="AY407" s="222" t="s">
        <v>164</v>
      </c>
      <c r="BK407" s="224">
        <f>SUM(BK408:BK415)</f>
        <v>0</v>
      </c>
    </row>
    <row r="408" s="2" customFormat="1" ht="24.15" customHeight="1">
      <c r="A408" s="38"/>
      <c r="B408" s="39"/>
      <c r="C408" s="227" t="s">
        <v>717</v>
      </c>
      <c r="D408" s="227" t="s">
        <v>166</v>
      </c>
      <c r="E408" s="228" t="s">
        <v>506</v>
      </c>
      <c r="F408" s="229" t="s">
        <v>507</v>
      </c>
      <c r="G408" s="230" t="s">
        <v>216</v>
      </c>
      <c r="H408" s="231">
        <v>50.353999999999999</v>
      </c>
      <c r="I408" s="232"/>
      <c r="J408" s="233">
        <f>ROUND(I408*H408,2)</f>
        <v>0</v>
      </c>
      <c r="K408" s="229" t="s">
        <v>170</v>
      </c>
      <c r="L408" s="44"/>
      <c r="M408" s="234" t="s">
        <v>1</v>
      </c>
      <c r="N408" s="235" t="s">
        <v>38</v>
      </c>
      <c r="O408" s="91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8" t="s">
        <v>171</v>
      </c>
      <c r="AT408" s="238" t="s">
        <v>166</v>
      </c>
      <c r="AU408" s="238" t="s">
        <v>82</v>
      </c>
      <c r="AY408" s="17" t="s">
        <v>164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7" t="s">
        <v>80</v>
      </c>
      <c r="BK408" s="239">
        <f>ROUND(I408*H408,2)</f>
        <v>0</v>
      </c>
      <c r="BL408" s="17" t="s">
        <v>171</v>
      </c>
      <c r="BM408" s="238" t="s">
        <v>1722</v>
      </c>
    </row>
    <row r="409" s="2" customFormat="1">
      <c r="A409" s="38"/>
      <c r="B409" s="39"/>
      <c r="C409" s="40"/>
      <c r="D409" s="240" t="s">
        <v>173</v>
      </c>
      <c r="E409" s="40"/>
      <c r="F409" s="241" t="s">
        <v>509</v>
      </c>
      <c r="G409" s="40"/>
      <c r="H409" s="40"/>
      <c r="I409" s="242"/>
      <c r="J409" s="40"/>
      <c r="K409" s="40"/>
      <c r="L409" s="44"/>
      <c r="M409" s="243"/>
      <c r="N409" s="244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173</v>
      </c>
      <c r="AU409" s="17" t="s">
        <v>82</v>
      </c>
    </row>
    <row r="410" s="2" customFormat="1">
      <c r="A410" s="38"/>
      <c r="B410" s="39"/>
      <c r="C410" s="40"/>
      <c r="D410" s="245" t="s">
        <v>175</v>
      </c>
      <c r="E410" s="40"/>
      <c r="F410" s="246" t="s">
        <v>510</v>
      </c>
      <c r="G410" s="40"/>
      <c r="H410" s="40"/>
      <c r="I410" s="242"/>
      <c r="J410" s="40"/>
      <c r="K410" s="40"/>
      <c r="L410" s="44"/>
      <c r="M410" s="243"/>
      <c r="N410" s="244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175</v>
      </c>
      <c r="AU410" s="17" t="s">
        <v>82</v>
      </c>
    </row>
    <row r="411" s="2" customFormat="1">
      <c r="A411" s="38"/>
      <c r="B411" s="39"/>
      <c r="C411" s="40"/>
      <c r="D411" s="240" t="s">
        <v>206</v>
      </c>
      <c r="E411" s="40"/>
      <c r="F411" s="279" t="s">
        <v>511</v>
      </c>
      <c r="G411" s="40"/>
      <c r="H411" s="40"/>
      <c r="I411" s="242"/>
      <c r="J411" s="40"/>
      <c r="K411" s="40"/>
      <c r="L411" s="44"/>
      <c r="M411" s="243"/>
      <c r="N411" s="244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206</v>
      </c>
      <c r="AU411" s="17" t="s">
        <v>82</v>
      </c>
    </row>
    <row r="412" s="2" customFormat="1" ht="33" customHeight="1">
      <c r="A412" s="38"/>
      <c r="B412" s="39"/>
      <c r="C412" s="227" t="s">
        <v>1003</v>
      </c>
      <c r="D412" s="227" t="s">
        <v>166</v>
      </c>
      <c r="E412" s="228" t="s">
        <v>1723</v>
      </c>
      <c r="F412" s="229" t="s">
        <v>1724</v>
      </c>
      <c r="G412" s="230" t="s">
        <v>216</v>
      </c>
      <c r="H412" s="231">
        <v>50.353999999999999</v>
      </c>
      <c r="I412" s="232"/>
      <c r="J412" s="233">
        <f>ROUND(I412*H412,2)</f>
        <v>0</v>
      </c>
      <c r="K412" s="229" t="s">
        <v>170</v>
      </c>
      <c r="L412" s="44"/>
      <c r="M412" s="234" t="s">
        <v>1</v>
      </c>
      <c r="N412" s="235" t="s">
        <v>38</v>
      </c>
      <c r="O412" s="91"/>
      <c r="P412" s="236">
        <f>O412*H412</f>
        <v>0</v>
      </c>
      <c r="Q412" s="236">
        <v>0</v>
      </c>
      <c r="R412" s="236">
        <f>Q412*H412</f>
        <v>0</v>
      </c>
      <c r="S412" s="236">
        <v>0</v>
      </c>
      <c r="T412" s="237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8" t="s">
        <v>171</v>
      </c>
      <c r="AT412" s="238" t="s">
        <v>166</v>
      </c>
      <c r="AU412" s="238" t="s">
        <v>82</v>
      </c>
      <c r="AY412" s="17" t="s">
        <v>164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7" t="s">
        <v>80</v>
      </c>
      <c r="BK412" s="239">
        <f>ROUND(I412*H412,2)</f>
        <v>0</v>
      </c>
      <c r="BL412" s="17" t="s">
        <v>171</v>
      </c>
      <c r="BM412" s="238" t="s">
        <v>1725</v>
      </c>
    </row>
    <row r="413" s="2" customFormat="1">
      <c r="A413" s="38"/>
      <c r="B413" s="39"/>
      <c r="C413" s="40"/>
      <c r="D413" s="240" t="s">
        <v>173</v>
      </c>
      <c r="E413" s="40"/>
      <c r="F413" s="241" t="s">
        <v>1726</v>
      </c>
      <c r="G413" s="40"/>
      <c r="H413" s="40"/>
      <c r="I413" s="242"/>
      <c r="J413" s="40"/>
      <c r="K413" s="40"/>
      <c r="L413" s="44"/>
      <c r="M413" s="243"/>
      <c r="N413" s="244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173</v>
      </c>
      <c r="AU413" s="17" t="s">
        <v>82</v>
      </c>
    </row>
    <row r="414" s="2" customFormat="1">
      <c r="A414" s="38"/>
      <c r="B414" s="39"/>
      <c r="C414" s="40"/>
      <c r="D414" s="245" t="s">
        <v>175</v>
      </c>
      <c r="E414" s="40"/>
      <c r="F414" s="246" t="s">
        <v>1727</v>
      </c>
      <c r="G414" s="40"/>
      <c r="H414" s="40"/>
      <c r="I414" s="242"/>
      <c r="J414" s="40"/>
      <c r="K414" s="40"/>
      <c r="L414" s="44"/>
      <c r="M414" s="243"/>
      <c r="N414" s="244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175</v>
      </c>
      <c r="AU414" s="17" t="s">
        <v>82</v>
      </c>
    </row>
    <row r="415" s="2" customFormat="1">
      <c r="A415" s="38"/>
      <c r="B415" s="39"/>
      <c r="C415" s="40"/>
      <c r="D415" s="240" t="s">
        <v>206</v>
      </c>
      <c r="E415" s="40"/>
      <c r="F415" s="279" t="s">
        <v>1728</v>
      </c>
      <c r="G415" s="40"/>
      <c r="H415" s="40"/>
      <c r="I415" s="242"/>
      <c r="J415" s="40"/>
      <c r="K415" s="40"/>
      <c r="L415" s="44"/>
      <c r="M415" s="290"/>
      <c r="N415" s="291"/>
      <c r="O415" s="292"/>
      <c r="P415" s="292"/>
      <c r="Q415" s="292"/>
      <c r="R415" s="292"/>
      <c r="S415" s="292"/>
      <c r="T415" s="293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206</v>
      </c>
      <c r="AU415" s="17" t="s">
        <v>82</v>
      </c>
    </row>
    <row r="416" s="2" customFormat="1" ht="6.96" customHeight="1">
      <c r="A416" s="38"/>
      <c r="B416" s="66"/>
      <c r="C416" s="67"/>
      <c r="D416" s="67"/>
      <c r="E416" s="67"/>
      <c r="F416" s="67"/>
      <c r="G416" s="67"/>
      <c r="H416" s="67"/>
      <c r="I416" s="67"/>
      <c r="J416" s="67"/>
      <c r="K416" s="67"/>
      <c r="L416" s="44"/>
      <c r="M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</row>
  </sheetData>
  <sheetProtection sheet="1" autoFilter="0" formatColumns="0" formatRows="0" objects="1" scenarios="1" spinCount="100000" saltValue="GnNYKx/fyDkJaLz/Q2VCoRsqeQr8AZpduo+psDRNNC0/8hz0TNDP5vCOTyg58o36x9gmfsI/GkISqhO7R+W1Xw==" hashValue="wVqdDr7awjmTGvULlygnoaayiR1XnRNsogvRw0dFs+jglvNFPcFMxb2sRT60Xknl0YTVeIxyBTu7pMgUS+lrxg==" algorithmName="SHA-512" password="CC35"/>
  <autoFilter ref="C127:K41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hyperlinks>
    <hyperlink ref="F133" r:id="rId1" display="https://podminky.urs.cz/item/CS_URS_2023_01/111251201"/>
    <hyperlink ref="F141" r:id="rId2" display="https://podminky.urs.cz/item/CS_URS_2023_01/112155311"/>
    <hyperlink ref="F144" r:id="rId3" display="https://podminky.urs.cz/item/CS_URS_2023_01/112251102"/>
    <hyperlink ref="F147" r:id="rId4" display="https://podminky.urs.cz/item/CS_URS_2023_01/162432511"/>
    <hyperlink ref="F154" r:id="rId5" display="https://podminky.urs.cz/item/CS_URS_2023_01/181311103"/>
    <hyperlink ref="F159" r:id="rId6" display="https://podminky.urs.cz/item/CS_URS_2023_01/181411122"/>
    <hyperlink ref="F169" r:id="rId7" display="https://podminky.urs.cz/item/CS_URS_2023_01/317321118"/>
    <hyperlink ref="F179" r:id="rId8" display="https://podminky.urs.cz/item/CS_URS_2023_01/317321191"/>
    <hyperlink ref="F184" r:id="rId9" display="https://podminky.urs.cz/item/CS_URS_2023_01/317353121"/>
    <hyperlink ref="F194" r:id="rId10" display="https://podminky.urs.cz/item/CS_URS_2023_01/317353221"/>
    <hyperlink ref="F198" r:id="rId11" display="https://podminky.urs.cz/item/CS_URS_2023_01/317361116"/>
    <hyperlink ref="F203" r:id="rId12" display="https://podminky.urs.cz/item/CS_URS_2023_01/273361411"/>
    <hyperlink ref="F210" r:id="rId13" display="https://podminky.urs.cz/item/CS_URS_2023_01/465513157"/>
    <hyperlink ref="F227" r:id="rId14" display="https://podminky.urs.cz/item/CS_URS_2023_01/628613233"/>
    <hyperlink ref="F240" r:id="rId15" display="https://podminky.urs.cz/item/CS_URS_2023_01/911121211"/>
    <hyperlink ref="F261" r:id="rId16" display="https://podminky.urs.cz/item/CS_URS_2023_01/911121311"/>
    <hyperlink ref="F266" r:id="rId17" display="https://podminky.urs.cz/item/CS_URS_2023_01/938131111"/>
    <hyperlink ref="F277" r:id="rId18" display="https://podminky.urs.cz/item/CS_URS_2023_01/941111121"/>
    <hyperlink ref="F289" r:id="rId19" display="https://podminky.urs.cz/item/CS_URS_2023_01/941111212"/>
    <hyperlink ref="F294" r:id="rId20" display="https://podminky.urs.cz/item/CS_URS_2023_01/941111821"/>
    <hyperlink ref="F299" r:id="rId21" display="https://podminky.urs.cz/item/CS_URS_2023_01/952904152"/>
    <hyperlink ref="F309" r:id="rId22" display="https://podminky.urs.cz/item/CS_URS_2023_01/953965132"/>
    <hyperlink ref="F315" r:id="rId23" display="https://podminky.urs.cz/item/CS_URS_2023_01/962021112"/>
    <hyperlink ref="F320" r:id="rId24" display="https://podminky.urs.cz/item/CS_URS_2023_01/985142212"/>
    <hyperlink ref="F328" r:id="rId25" display="https://podminky.urs.cz/item/CS_URS_2023_01/985223212"/>
    <hyperlink ref="F346" r:id="rId26" display="https://podminky.urs.cz/item/CS_URS_2023_01/985231112"/>
    <hyperlink ref="F353" r:id="rId27" display="https://podminky.urs.cz/item/CS_URS_2023_01/985232112"/>
    <hyperlink ref="F361" r:id="rId28" display="https://podminky.urs.cz/item/CS_URS_2023_01/985233121"/>
    <hyperlink ref="F365" r:id="rId29" display="https://podminky.urs.cz/item/CS_URS_2023_01/985331115"/>
    <hyperlink ref="F376" r:id="rId30" display="https://podminky.urs.cz/item/CS_URS_2023_01/997013873"/>
    <hyperlink ref="F386" r:id="rId31" display="https://podminky.urs.cz/item/CS_URS_2023_01/997211111"/>
    <hyperlink ref="F389" r:id="rId32" display="https://podminky.urs.cz/item/CS_URS_2023_01/997211119"/>
    <hyperlink ref="F394" r:id="rId33" display="https://podminky.urs.cz/item/CS_URS_2023_01/997211511"/>
    <hyperlink ref="F397" r:id="rId34" display="https://podminky.urs.cz/item/CS_URS_2023_01/997211519"/>
    <hyperlink ref="F403" r:id="rId35" display="https://podminky.urs.cz/item/CS_URS_2023_01/997211611"/>
    <hyperlink ref="F410" r:id="rId36" display="https://podminky.urs.cz/item/CS_URS_2023_01/998212111"/>
    <hyperlink ref="F414" r:id="rId37" display="https://podminky.urs.cz/item/CS_URS_2023_01/9982121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1604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1729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ROUND((SUM(BE124:BE140)),  2)</f>
        <v>0</v>
      </c>
      <c r="G35" s="38"/>
      <c r="H35" s="38"/>
      <c r="I35" s="165">
        <v>0.20999999999999999</v>
      </c>
      <c r="J35" s="164">
        <f>ROUND(((SUM(BE124:BE140))*I35),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ROUND((SUM(BF124:BF140)),  2)</f>
        <v>0</v>
      </c>
      <c r="G36" s="38"/>
      <c r="H36" s="38"/>
      <c r="I36" s="165">
        <v>0.14999999999999999</v>
      </c>
      <c r="J36" s="164">
        <f>ROUND(((SUM(BF124:BF140))*I36),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ROUND((SUM(BG124:BG140)),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ROUND((SUM(BH124:BH140)),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ROUND((SUM(BI124:BI140)),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1604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VRN - km 31,866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520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521</v>
      </c>
      <c r="E100" s="197"/>
      <c r="F100" s="197"/>
      <c r="G100" s="197"/>
      <c r="H100" s="197"/>
      <c r="I100" s="197"/>
      <c r="J100" s="198">
        <f>J126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522</v>
      </c>
      <c r="E101" s="197"/>
      <c r="F101" s="197"/>
      <c r="G101" s="197"/>
      <c r="H101" s="197"/>
      <c r="I101" s="197"/>
      <c r="J101" s="198">
        <f>J131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523</v>
      </c>
      <c r="E102" s="197"/>
      <c r="F102" s="197"/>
      <c r="G102" s="197"/>
      <c r="H102" s="197"/>
      <c r="I102" s="197"/>
      <c r="J102" s="198">
        <f>J136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Oprava mostních objektů v úseku Chomutov - Vejprty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4" t="s">
        <v>1604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134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02 - VRN - km 31,866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17. 4. 2023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0"/>
      <c r="B123" s="201"/>
      <c r="C123" s="202" t="s">
        <v>150</v>
      </c>
      <c r="D123" s="203" t="s">
        <v>58</v>
      </c>
      <c r="E123" s="203" t="s">
        <v>54</v>
      </c>
      <c r="F123" s="203" t="s">
        <v>55</v>
      </c>
      <c r="G123" s="203" t="s">
        <v>151</v>
      </c>
      <c r="H123" s="203" t="s">
        <v>152</v>
      </c>
      <c r="I123" s="203" t="s">
        <v>153</v>
      </c>
      <c r="J123" s="203" t="s">
        <v>138</v>
      </c>
      <c r="K123" s="204" t="s">
        <v>154</v>
      </c>
      <c r="L123" s="205"/>
      <c r="M123" s="100" t="s">
        <v>1</v>
      </c>
      <c r="N123" s="101" t="s">
        <v>37</v>
      </c>
      <c r="O123" s="101" t="s">
        <v>155</v>
      </c>
      <c r="P123" s="101" t="s">
        <v>156</v>
      </c>
      <c r="Q123" s="101" t="s">
        <v>157</v>
      </c>
      <c r="R123" s="101" t="s">
        <v>158</v>
      </c>
      <c r="S123" s="101" t="s">
        <v>159</v>
      </c>
      <c r="T123" s="102" t="s">
        <v>160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8"/>
      <c r="B124" s="39"/>
      <c r="C124" s="107" t="s">
        <v>161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</f>
        <v>0</v>
      </c>
      <c r="Q124" s="104"/>
      <c r="R124" s="208">
        <f>R125</f>
        <v>0</v>
      </c>
      <c r="S124" s="104"/>
      <c r="T124" s="209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140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72</v>
      </c>
      <c r="E125" s="214" t="s">
        <v>524</v>
      </c>
      <c r="F125" s="214" t="s">
        <v>525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P126+P131+P136</f>
        <v>0</v>
      </c>
      <c r="Q125" s="219"/>
      <c r="R125" s="220">
        <f>R126+R131+R136</f>
        <v>0</v>
      </c>
      <c r="S125" s="219"/>
      <c r="T125" s="221">
        <f>T126+T131+T136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199</v>
      </c>
      <c r="AT125" s="223" t="s">
        <v>72</v>
      </c>
      <c r="AU125" s="223" t="s">
        <v>73</v>
      </c>
      <c r="AY125" s="222" t="s">
        <v>164</v>
      </c>
      <c r="BK125" s="224">
        <f>BK126+BK131+BK136</f>
        <v>0</v>
      </c>
    </row>
    <row r="126" s="12" customFormat="1" ht="22.8" customHeight="1">
      <c r="A126" s="12"/>
      <c r="B126" s="211"/>
      <c r="C126" s="212"/>
      <c r="D126" s="213" t="s">
        <v>72</v>
      </c>
      <c r="E126" s="225" t="s">
        <v>526</v>
      </c>
      <c r="F126" s="225" t="s">
        <v>527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SUM(P127:P130)</f>
        <v>0</v>
      </c>
      <c r="Q126" s="219"/>
      <c r="R126" s="220">
        <f>SUM(R127:R130)</f>
        <v>0</v>
      </c>
      <c r="S126" s="219"/>
      <c r="T126" s="221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199</v>
      </c>
      <c r="AT126" s="223" t="s">
        <v>72</v>
      </c>
      <c r="AU126" s="223" t="s">
        <v>80</v>
      </c>
      <c r="AY126" s="222" t="s">
        <v>164</v>
      </c>
      <c r="BK126" s="224">
        <f>SUM(BK127:BK130)</f>
        <v>0</v>
      </c>
    </row>
    <row r="127" s="2" customFormat="1" ht="16.5" customHeight="1">
      <c r="A127" s="38"/>
      <c r="B127" s="39"/>
      <c r="C127" s="227" t="s">
        <v>80</v>
      </c>
      <c r="D127" s="227" t="s">
        <v>166</v>
      </c>
      <c r="E127" s="228" t="s">
        <v>528</v>
      </c>
      <c r="F127" s="229" t="s">
        <v>529</v>
      </c>
      <c r="G127" s="230" t="s">
        <v>530</v>
      </c>
      <c r="H127" s="231">
        <v>1</v>
      </c>
      <c r="I127" s="232"/>
      <c r="J127" s="233">
        <f>ROUND(I127*H127,2)</f>
        <v>0</v>
      </c>
      <c r="K127" s="229" t="s">
        <v>170</v>
      </c>
      <c r="L127" s="44"/>
      <c r="M127" s="234" t="s">
        <v>1</v>
      </c>
      <c r="N127" s="235" t="s">
        <v>38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171</v>
      </c>
      <c r="AT127" s="238" t="s">
        <v>166</v>
      </c>
      <c r="AU127" s="238" t="s">
        <v>82</v>
      </c>
      <c r="AY127" s="17" t="s">
        <v>164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80</v>
      </c>
      <c r="BK127" s="239">
        <f>ROUND(I127*H127,2)</f>
        <v>0</v>
      </c>
      <c r="BL127" s="17" t="s">
        <v>171</v>
      </c>
      <c r="BM127" s="238" t="s">
        <v>1730</v>
      </c>
    </row>
    <row r="128" s="2" customFormat="1">
      <c r="A128" s="38"/>
      <c r="B128" s="39"/>
      <c r="C128" s="40"/>
      <c r="D128" s="240" t="s">
        <v>173</v>
      </c>
      <c r="E128" s="40"/>
      <c r="F128" s="241" t="s">
        <v>529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173</v>
      </c>
      <c r="AU128" s="17" t="s">
        <v>82</v>
      </c>
    </row>
    <row r="129" s="2" customFormat="1">
      <c r="A129" s="38"/>
      <c r="B129" s="39"/>
      <c r="C129" s="40"/>
      <c r="D129" s="245" t="s">
        <v>175</v>
      </c>
      <c r="E129" s="40"/>
      <c r="F129" s="246" t="s">
        <v>532</v>
      </c>
      <c r="G129" s="40"/>
      <c r="H129" s="40"/>
      <c r="I129" s="242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82</v>
      </c>
    </row>
    <row r="130" s="2" customFormat="1">
      <c r="A130" s="38"/>
      <c r="B130" s="39"/>
      <c r="C130" s="40"/>
      <c r="D130" s="240" t="s">
        <v>206</v>
      </c>
      <c r="E130" s="40"/>
      <c r="F130" s="279" t="s">
        <v>1731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206</v>
      </c>
      <c r="AU130" s="17" t="s">
        <v>82</v>
      </c>
    </row>
    <row r="131" s="12" customFormat="1" ht="22.8" customHeight="1">
      <c r="A131" s="12"/>
      <c r="B131" s="211"/>
      <c r="C131" s="212"/>
      <c r="D131" s="213" t="s">
        <v>72</v>
      </c>
      <c r="E131" s="225" t="s">
        <v>534</v>
      </c>
      <c r="F131" s="225" t="s">
        <v>535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SUM(P132:P135)</f>
        <v>0</v>
      </c>
      <c r="Q131" s="219"/>
      <c r="R131" s="220">
        <f>SUM(R132:R135)</f>
        <v>0</v>
      </c>
      <c r="S131" s="219"/>
      <c r="T131" s="22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199</v>
      </c>
      <c r="AT131" s="223" t="s">
        <v>72</v>
      </c>
      <c r="AU131" s="223" t="s">
        <v>80</v>
      </c>
      <c r="AY131" s="222" t="s">
        <v>164</v>
      </c>
      <c r="BK131" s="224">
        <f>SUM(BK132:BK135)</f>
        <v>0</v>
      </c>
    </row>
    <row r="132" s="2" customFormat="1" ht="16.5" customHeight="1">
      <c r="A132" s="38"/>
      <c r="B132" s="39"/>
      <c r="C132" s="227" t="s">
        <v>82</v>
      </c>
      <c r="D132" s="227" t="s">
        <v>166</v>
      </c>
      <c r="E132" s="228" t="s">
        <v>536</v>
      </c>
      <c r="F132" s="229" t="s">
        <v>535</v>
      </c>
      <c r="G132" s="230" t="s">
        <v>530</v>
      </c>
      <c r="H132" s="231">
        <v>1</v>
      </c>
      <c r="I132" s="232"/>
      <c r="J132" s="233">
        <f>ROUND(I132*H132,2)</f>
        <v>0</v>
      </c>
      <c r="K132" s="229" t="s">
        <v>170</v>
      </c>
      <c r="L132" s="44"/>
      <c r="M132" s="234" t="s">
        <v>1</v>
      </c>
      <c r="N132" s="235" t="s">
        <v>38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171</v>
      </c>
      <c r="AT132" s="238" t="s">
        <v>166</v>
      </c>
      <c r="AU132" s="238" t="s">
        <v>82</v>
      </c>
      <c r="AY132" s="17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80</v>
      </c>
      <c r="BK132" s="239">
        <f>ROUND(I132*H132,2)</f>
        <v>0</v>
      </c>
      <c r="BL132" s="17" t="s">
        <v>171</v>
      </c>
      <c r="BM132" s="238" t="s">
        <v>1732</v>
      </c>
    </row>
    <row r="133" s="2" customFormat="1">
      <c r="A133" s="38"/>
      <c r="B133" s="39"/>
      <c r="C133" s="40"/>
      <c r="D133" s="240" t="s">
        <v>173</v>
      </c>
      <c r="E133" s="40"/>
      <c r="F133" s="241" t="s">
        <v>535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173</v>
      </c>
      <c r="AU133" s="17" t="s">
        <v>82</v>
      </c>
    </row>
    <row r="134" s="2" customFormat="1">
      <c r="A134" s="38"/>
      <c r="B134" s="39"/>
      <c r="C134" s="40"/>
      <c r="D134" s="245" t="s">
        <v>175</v>
      </c>
      <c r="E134" s="40"/>
      <c r="F134" s="246" t="s">
        <v>538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82</v>
      </c>
    </row>
    <row r="135" s="2" customFormat="1">
      <c r="A135" s="38"/>
      <c r="B135" s="39"/>
      <c r="C135" s="40"/>
      <c r="D135" s="240" t="s">
        <v>206</v>
      </c>
      <c r="E135" s="40"/>
      <c r="F135" s="279" t="s">
        <v>539</v>
      </c>
      <c r="G135" s="40"/>
      <c r="H135" s="40"/>
      <c r="I135" s="242"/>
      <c r="J135" s="40"/>
      <c r="K135" s="40"/>
      <c r="L135" s="44"/>
      <c r="M135" s="243"/>
      <c r="N135" s="244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206</v>
      </c>
      <c r="AU135" s="17" t="s">
        <v>82</v>
      </c>
    </row>
    <row r="136" s="12" customFormat="1" ht="22.8" customHeight="1">
      <c r="A136" s="12"/>
      <c r="B136" s="211"/>
      <c r="C136" s="212"/>
      <c r="D136" s="213" t="s">
        <v>72</v>
      </c>
      <c r="E136" s="225" t="s">
        <v>540</v>
      </c>
      <c r="F136" s="225" t="s">
        <v>541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SUM(P137:P140)</f>
        <v>0</v>
      </c>
      <c r="Q136" s="219"/>
      <c r="R136" s="220">
        <f>SUM(R137:R140)</f>
        <v>0</v>
      </c>
      <c r="S136" s="219"/>
      <c r="T136" s="221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199</v>
      </c>
      <c r="AT136" s="223" t="s">
        <v>72</v>
      </c>
      <c r="AU136" s="223" t="s">
        <v>80</v>
      </c>
      <c r="AY136" s="222" t="s">
        <v>164</v>
      </c>
      <c r="BK136" s="224">
        <f>SUM(BK137:BK140)</f>
        <v>0</v>
      </c>
    </row>
    <row r="137" s="2" customFormat="1" ht="16.5" customHeight="1">
      <c r="A137" s="38"/>
      <c r="B137" s="39"/>
      <c r="C137" s="227" t="s">
        <v>111</v>
      </c>
      <c r="D137" s="227" t="s">
        <v>166</v>
      </c>
      <c r="E137" s="228" t="s">
        <v>542</v>
      </c>
      <c r="F137" s="229" t="s">
        <v>541</v>
      </c>
      <c r="G137" s="230" t="s">
        <v>530</v>
      </c>
      <c r="H137" s="231">
        <v>1</v>
      </c>
      <c r="I137" s="232"/>
      <c r="J137" s="233">
        <f>ROUND(I137*H137,2)</f>
        <v>0</v>
      </c>
      <c r="K137" s="229" t="s">
        <v>170</v>
      </c>
      <c r="L137" s="44"/>
      <c r="M137" s="234" t="s">
        <v>1</v>
      </c>
      <c r="N137" s="235" t="s">
        <v>38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543</v>
      </c>
      <c r="AT137" s="238" t="s">
        <v>166</v>
      </c>
      <c r="AU137" s="238" t="s">
        <v>82</v>
      </c>
      <c r="AY137" s="17" t="s">
        <v>164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80</v>
      </c>
      <c r="BK137" s="239">
        <f>ROUND(I137*H137,2)</f>
        <v>0</v>
      </c>
      <c r="BL137" s="17" t="s">
        <v>543</v>
      </c>
      <c r="BM137" s="238" t="s">
        <v>1733</v>
      </c>
    </row>
    <row r="138" s="2" customFormat="1">
      <c r="A138" s="38"/>
      <c r="B138" s="39"/>
      <c r="C138" s="40"/>
      <c r="D138" s="240" t="s">
        <v>173</v>
      </c>
      <c r="E138" s="40"/>
      <c r="F138" s="241" t="s">
        <v>541</v>
      </c>
      <c r="G138" s="40"/>
      <c r="H138" s="40"/>
      <c r="I138" s="242"/>
      <c r="J138" s="40"/>
      <c r="K138" s="40"/>
      <c r="L138" s="44"/>
      <c r="M138" s="243"/>
      <c r="N138" s="24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173</v>
      </c>
      <c r="AU138" s="17" t="s">
        <v>82</v>
      </c>
    </row>
    <row r="139" s="2" customFormat="1">
      <c r="A139" s="38"/>
      <c r="B139" s="39"/>
      <c r="C139" s="40"/>
      <c r="D139" s="245" t="s">
        <v>175</v>
      </c>
      <c r="E139" s="40"/>
      <c r="F139" s="246" t="s">
        <v>545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82</v>
      </c>
    </row>
    <row r="140" s="2" customFormat="1">
      <c r="A140" s="38"/>
      <c r="B140" s="39"/>
      <c r="C140" s="40"/>
      <c r="D140" s="240" t="s">
        <v>206</v>
      </c>
      <c r="E140" s="40"/>
      <c r="F140" s="279" t="s">
        <v>1728</v>
      </c>
      <c r="G140" s="40"/>
      <c r="H140" s="40"/>
      <c r="I140" s="242"/>
      <c r="J140" s="40"/>
      <c r="K140" s="40"/>
      <c r="L140" s="44"/>
      <c r="M140" s="290"/>
      <c r="N140" s="291"/>
      <c r="O140" s="292"/>
      <c r="P140" s="292"/>
      <c r="Q140" s="292"/>
      <c r="R140" s="292"/>
      <c r="S140" s="292"/>
      <c r="T140" s="2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206</v>
      </c>
      <c r="AU140" s="17" t="s">
        <v>82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/6f+1F42SeQ8z/f+EajMKnaSbInVH8nApmglcWnyChpQvGQRN4gTyHWHYGW7VufgtRg73cvqkuse/x7XTfFoXA==" hashValue="PKQFw1bFbuIW7XEjKn/Rgu8VFoDIzy/znTPPd5gyaK2WQvbE3nxN3r0tlWA0eHQ9bR0ECEL6AFXsFDCZO96x0g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9" r:id="rId1" display="https://podminky.urs.cz/item/CS_URS_2023_01/013002000"/>
    <hyperlink ref="F134" r:id="rId2" display="https://podminky.urs.cz/item/CS_URS_2023_01/030001000"/>
    <hyperlink ref="F139" r:id="rId3" display="https://podminky.urs.cz/item/CS_URS_2023_01/06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1734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1735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ROUND((SUM(BE128:BE405)),  2)</f>
        <v>0</v>
      </c>
      <c r="G35" s="38"/>
      <c r="H35" s="38"/>
      <c r="I35" s="165">
        <v>0.20999999999999999</v>
      </c>
      <c r="J35" s="164">
        <f>ROUND(((SUM(BE128:BE405))*I35),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ROUND((SUM(BF128:BF405)),  2)</f>
        <v>0</v>
      </c>
      <c r="G36" s="38"/>
      <c r="H36" s="38"/>
      <c r="I36" s="165">
        <v>0.14999999999999999</v>
      </c>
      <c r="J36" s="164">
        <f>ROUND(((SUM(BF128:BF405))*I36),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ROUND((SUM(BG128:BG405)),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ROUND((SUM(BH128:BH405)),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ROUND((SUM(BI128:BI405)),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1734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ZRN - km 34,266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141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142</v>
      </c>
      <c r="E100" s="197"/>
      <c r="F100" s="197"/>
      <c r="G100" s="197"/>
      <c r="H100" s="197"/>
      <c r="I100" s="197"/>
      <c r="J100" s="198">
        <f>J130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144</v>
      </c>
      <c r="E101" s="197"/>
      <c r="F101" s="197"/>
      <c r="G101" s="197"/>
      <c r="H101" s="197"/>
      <c r="I101" s="197"/>
      <c r="J101" s="198">
        <f>J177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145</v>
      </c>
      <c r="E102" s="197"/>
      <c r="F102" s="197"/>
      <c r="G102" s="197"/>
      <c r="H102" s="197"/>
      <c r="I102" s="197"/>
      <c r="J102" s="198">
        <f>J225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731</v>
      </c>
      <c r="E103" s="197"/>
      <c r="F103" s="197"/>
      <c r="G103" s="197"/>
      <c r="H103" s="197"/>
      <c r="I103" s="197"/>
      <c r="J103" s="198">
        <f>J243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146</v>
      </c>
      <c r="E104" s="197"/>
      <c r="F104" s="197"/>
      <c r="G104" s="197"/>
      <c r="H104" s="197"/>
      <c r="I104" s="197"/>
      <c r="J104" s="198">
        <f>J260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147</v>
      </c>
      <c r="E105" s="197"/>
      <c r="F105" s="197"/>
      <c r="G105" s="197"/>
      <c r="H105" s="197"/>
      <c r="I105" s="197"/>
      <c r="J105" s="198">
        <f>J376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148</v>
      </c>
      <c r="E106" s="197"/>
      <c r="F106" s="197"/>
      <c r="G106" s="197"/>
      <c r="H106" s="197"/>
      <c r="I106" s="197"/>
      <c r="J106" s="198">
        <f>J401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4" t="str">
        <f>E7</f>
        <v>Oprava mostních objektů v úseku Chomutov - Vejprty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132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4" t="s">
        <v>1734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134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01 - ZRN - km 34,266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 xml:space="preserve"> </v>
      </c>
      <c r="G122" s="40"/>
      <c r="H122" s="40"/>
      <c r="I122" s="32" t="s">
        <v>22</v>
      </c>
      <c r="J122" s="79" t="str">
        <f>IF(J14="","",J14)</f>
        <v>17. 4. 2023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E17</f>
        <v xml:space="preserve"> </v>
      </c>
      <c r="G124" s="40"/>
      <c r="H124" s="40"/>
      <c r="I124" s="32" t="s">
        <v>29</v>
      </c>
      <c r="J124" s="36" t="str">
        <f>E23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IF(E20="","",E20)</f>
        <v>Vyplň údaj</v>
      </c>
      <c r="G125" s="40"/>
      <c r="H125" s="40"/>
      <c r="I125" s="32" t="s">
        <v>31</v>
      </c>
      <c r="J125" s="36" t="str">
        <f>E26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0"/>
      <c r="B127" s="201"/>
      <c r="C127" s="202" t="s">
        <v>150</v>
      </c>
      <c r="D127" s="203" t="s">
        <v>58</v>
      </c>
      <c r="E127" s="203" t="s">
        <v>54</v>
      </c>
      <c r="F127" s="203" t="s">
        <v>55</v>
      </c>
      <c r="G127" s="203" t="s">
        <v>151</v>
      </c>
      <c r="H127" s="203" t="s">
        <v>152</v>
      </c>
      <c r="I127" s="203" t="s">
        <v>153</v>
      </c>
      <c r="J127" s="203" t="s">
        <v>138</v>
      </c>
      <c r="K127" s="204" t="s">
        <v>154</v>
      </c>
      <c r="L127" s="205"/>
      <c r="M127" s="100" t="s">
        <v>1</v>
      </c>
      <c r="N127" s="101" t="s">
        <v>37</v>
      </c>
      <c r="O127" s="101" t="s">
        <v>155</v>
      </c>
      <c r="P127" s="101" t="s">
        <v>156</v>
      </c>
      <c r="Q127" s="101" t="s">
        <v>157</v>
      </c>
      <c r="R127" s="101" t="s">
        <v>158</v>
      </c>
      <c r="S127" s="101" t="s">
        <v>159</v>
      </c>
      <c r="T127" s="102" t="s">
        <v>160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8"/>
      <c r="B128" s="39"/>
      <c r="C128" s="107" t="s">
        <v>161</v>
      </c>
      <c r="D128" s="40"/>
      <c r="E128" s="40"/>
      <c r="F128" s="40"/>
      <c r="G128" s="40"/>
      <c r="H128" s="40"/>
      <c r="I128" s="40"/>
      <c r="J128" s="206">
        <f>BK128</f>
        <v>0</v>
      </c>
      <c r="K128" s="40"/>
      <c r="L128" s="44"/>
      <c r="M128" s="103"/>
      <c r="N128" s="207"/>
      <c r="O128" s="104"/>
      <c r="P128" s="208">
        <f>P129</f>
        <v>0</v>
      </c>
      <c r="Q128" s="104"/>
      <c r="R128" s="208">
        <f>R129</f>
        <v>42.728501217000002</v>
      </c>
      <c r="S128" s="104"/>
      <c r="T128" s="209">
        <f>T129</f>
        <v>23.256782000000001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140</v>
      </c>
      <c r="BK128" s="210">
        <f>BK129</f>
        <v>0</v>
      </c>
    </row>
    <row r="129" s="12" customFormat="1" ht="25.92" customHeight="1">
      <c r="A129" s="12"/>
      <c r="B129" s="211"/>
      <c r="C129" s="212"/>
      <c r="D129" s="213" t="s">
        <v>72</v>
      </c>
      <c r="E129" s="214" t="s">
        <v>162</v>
      </c>
      <c r="F129" s="214" t="s">
        <v>163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P130+P177+P225+P243+P260+P376+P401</f>
        <v>0</v>
      </c>
      <c r="Q129" s="219"/>
      <c r="R129" s="220">
        <f>R130+R177+R225+R243+R260+R376+R401</f>
        <v>42.728501217000002</v>
      </c>
      <c r="S129" s="219"/>
      <c r="T129" s="221">
        <f>T130+T177+T225+T243+T260+T376+T401</f>
        <v>23.256782000000001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80</v>
      </c>
      <c r="AT129" s="223" t="s">
        <v>72</v>
      </c>
      <c r="AU129" s="223" t="s">
        <v>73</v>
      </c>
      <c r="AY129" s="222" t="s">
        <v>164</v>
      </c>
      <c r="BK129" s="224">
        <f>BK130+BK177+BK225+BK243+BK260+BK376+BK401</f>
        <v>0</v>
      </c>
    </row>
    <row r="130" s="12" customFormat="1" ht="22.8" customHeight="1">
      <c r="A130" s="12"/>
      <c r="B130" s="211"/>
      <c r="C130" s="212"/>
      <c r="D130" s="213" t="s">
        <v>72</v>
      </c>
      <c r="E130" s="225" t="s">
        <v>80</v>
      </c>
      <c r="F130" s="225" t="s">
        <v>165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SUM(P131:P176)</f>
        <v>0</v>
      </c>
      <c r="Q130" s="219"/>
      <c r="R130" s="220">
        <f>SUM(R131:R176)</f>
        <v>0.0095707949999999983</v>
      </c>
      <c r="S130" s="219"/>
      <c r="T130" s="221">
        <f>SUM(T131:T176)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80</v>
      </c>
      <c r="AT130" s="223" t="s">
        <v>72</v>
      </c>
      <c r="AU130" s="223" t="s">
        <v>80</v>
      </c>
      <c r="AY130" s="222" t="s">
        <v>164</v>
      </c>
      <c r="BK130" s="224">
        <f>SUM(BK131:BK176)</f>
        <v>0</v>
      </c>
    </row>
    <row r="131" s="2" customFormat="1" ht="37.8" customHeight="1">
      <c r="A131" s="38"/>
      <c r="B131" s="39"/>
      <c r="C131" s="227" t="s">
        <v>80</v>
      </c>
      <c r="D131" s="227" t="s">
        <v>166</v>
      </c>
      <c r="E131" s="228" t="s">
        <v>1606</v>
      </c>
      <c r="F131" s="229" t="s">
        <v>1607</v>
      </c>
      <c r="G131" s="230" t="s">
        <v>169</v>
      </c>
      <c r="H131" s="231">
        <v>40</v>
      </c>
      <c r="I131" s="232"/>
      <c r="J131" s="233">
        <f>ROUND(I131*H131,2)</f>
        <v>0</v>
      </c>
      <c r="K131" s="229" t="s">
        <v>170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171</v>
      </c>
      <c r="AT131" s="238" t="s">
        <v>166</v>
      </c>
      <c r="AU131" s="238" t="s">
        <v>82</v>
      </c>
      <c r="AY131" s="17" t="s">
        <v>164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171</v>
      </c>
      <c r="BM131" s="238" t="s">
        <v>1736</v>
      </c>
    </row>
    <row r="132" s="2" customFormat="1">
      <c r="A132" s="38"/>
      <c r="B132" s="39"/>
      <c r="C132" s="40"/>
      <c r="D132" s="240" t="s">
        <v>173</v>
      </c>
      <c r="E132" s="40"/>
      <c r="F132" s="241" t="s">
        <v>1609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173</v>
      </c>
      <c r="AU132" s="17" t="s">
        <v>82</v>
      </c>
    </row>
    <row r="133" s="2" customFormat="1">
      <c r="A133" s="38"/>
      <c r="B133" s="39"/>
      <c r="C133" s="40"/>
      <c r="D133" s="245" t="s">
        <v>175</v>
      </c>
      <c r="E133" s="40"/>
      <c r="F133" s="246" t="s">
        <v>1610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82</v>
      </c>
    </row>
    <row r="134" s="13" customFormat="1">
      <c r="A134" s="13"/>
      <c r="B134" s="247"/>
      <c r="C134" s="248"/>
      <c r="D134" s="240" t="s">
        <v>177</v>
      </c>
      <c r="E134" s="249" t="s">
        <v>1</v>
      </c>
      <c r="F134" s="250" t="s">
        <v>180</v>
      </c>
      <c r="G134" s="248"/>
      <c r="H134" s="249" t="s">
        <v>1</v>
      </c>
      <c r="I134" s="251"/>
      <c r="J134" s="248"/>
      <c r="K134" s="248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177</v>
      </c>
      <c r="AU134" s="256" t="s">
        <v>82</v>
      </c>
      <c r="AV134" s="13" t="s">
        <v>80</v>
      </c>
      <c r="AW134" s="13" t="s">
        <v>30</v>
      </c>
      <c r="AX134" s="13" t="s">
        <v>73</v>
      </c>
      <c r="AY134" s="256" t="s">
        <v>164</v>
      </c>
    </row>
    <row r="135" s="14" customFormat="1">
      <c r="A135" s="14"/>
      <c r="B135" s="257"/>
      <c r="C135" s="258"/>
      <c r="D135" s="240" t="s">
        <v>177</v>
      </c>
      <c r="E135" s="259" t="s">
        <v>1</v>
      </c>
      <c r="F135" s="260" t="s">
        <v>345</v>
      </c>
      <c r="G135" s="258"/>
      <c r="H135" s="261">
        <v>20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177</v>
      </c>
      <c r="AU135" s="267" t="s">
        <v>82</v>
      </c>
      <c r="AV135" s="14" t="s">
        <v>82</v>
      </c>
      <c r="AW135" s="14" t="s">
        <v>30</v>
      </c>
      <c r="AX135" s="14" t="s">
        <v>73</v>
      </c>
      <c r="AY135" s="267" t="s">
        <v>164</v>
      </c>
    </row>
    <row r="136" s="13" customFormat="1">
      <c r="A136" s="13"/>
      <c r="B136" s="247"/>
      <c r="C136" s="248"/>
      <c r="D136" s="240" t="s">
        <v>177</v>
      </c>
      <c r="E136" s="249" t="s">
        <v>1</v>
      </c>
      <c r="F136" s="250" t="s">
        <v>178</v>
      </c>
      <c r="G136" s="248"/>
      <c r="H136" s="249" t="s">
        <v>1</v>
      </c>
      <c r="I136" s="251"/>
      <c r="J136" s="248"/>
      <c r="K136" s="248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177</v>
      </c>
      <c r="AU136" s="256" t="s">
        <v>82</v>
      </c>
      <c r="AV136" s="13" t="s">
        <v>80</v>
      </c>
      <c r="AW136" s="13" t="s">
        <v>30</v>
      </c>
      <c r="AX136" s="13" t="s">
        <v>73</v>
      </c>
      <c r="AY136" s="256" t="s">
        <v>164</v>
      </c>
    </row>
    <row r="137" s="14" customFormat="1">
      <c r="A137" s="14"/>
      <c r="B137" s="257"/>
      <c r="C137" s="258"/>
      <c r="D137" s="240" t="s">
        <v>177</v>
      </c>
      <c r="E137" s="259" t="s">
        <v>1</v>
      </c>
      <c r="F137" s="260" t="s">
        <v>345</v>
      </c>
      <c r="G137" s="258"/>
      <c r="H137" s="261">
        <v>20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177</v>
      </c>
      <c r="AU137" s="267" t="s">
        <v>82</v>
      </c>
      <c r="AV137" s="14" t="s">
        <v>82</v>
      </c>
      <c r="AW137" s="14" t="s">
        <v>30</v>
      </c>
      <c r="AX137" s="14" t="s">
        <v>73</v>
      </c>
      <c r="AY137" s="267" t="s">
        <v>164</v>
      </c>
    </row>
    <row r="138" s="15" customFormat="1">
      <c r="A138" s="15"/>
      <c r="B138" s="268"/>
      <c r="C138" s="269"/>
      <c r="D138" s="240" t="s">
        <v>177</v>
      </c>
      <c r="E138" s="270" t="s">
        <v>1</v>
      </c>
      <c r="F138" s="271" t="s">
        <v>182</v>
      </c>
      <c r="G138" s="269"/>
      <c r="H138" s="272">
        <v>40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8" t="s">
        <v>177</v>
      </c>
      <c r="AU138" s="278" t="s">
        <v>82</v>
      </c>
      <c r="AV138" s="15" t="s">
        <v>171</v>
      </c>
      <c r="AW138" s="15" t="s">
        <v>30</v>
      </c>
      <c r="AX138" s="15" t="s">
        <v>80</v>
      </c>
      <c r="AY138" s="278" t="s">
        <v>164</v>
      </c>
    </row>
    <row r="139" s="2" customFormat="1" ht="24.15" customHeight="1">
      <c r="A139" s="38"/>
      <c r="B139" s="39"/>
      <c r="C139" s="227" t="s">
        <v>82</v>
      </c>
      <c r="D139" s="227" t="s">
        <v>166</v>
      </c>
      <c r="E139" s="228" t="s">
        <v>183</v>
      </c>
      <c r="F139" s="229" t="s">
        <v>184</v>
      </c>
      <c r="G139" s="230" t="s">
        <v>185</v>
      </c>
      <c r="H139" s="231">
        <v>1</v>
      </c>
      <c r="I139" s="232"/>
      <c r="J139" s="233">
        <f>ROUND(I139*H139,2)</f>
        <v>0</v>
      </c>
      <c r="K139" s="229" t="s">
        <v>170</v>
      </c>
      <c r="L139" s="44"/>
      <c r="M139" s="234" t="s">
        <v>1</v>
      </c>
      <c r="N139" s="235" t="s">
        <v>38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171</v>
      </c>
      <c r="AT139" s="238" t="s">
        <v>166</v>
      </c>
      <c r="AU139" s="238" t="s">
        <v>82</v>
      </c>
      <c r="AY139" s="17" t="s">
        <v>164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80</v>
      </c>
      <c r="BK139" s="239">
        <f>ROUND(I139*H139,2)</f>
        <v>0</v>
      </c>
      <c r="BL139" s="17" t="s">
        <v>171</v>
      </c>
      <c r="BM139" s="238" t="s">
        <v>1737</v>
      </c>
    </row>
    <row r="140" s="2" customFormat="1">
      <c r="A140" s="38"/>
      <c r="B140" s="39"/>
      <c r="C140" s="40"/>
      <c r="D140" s="240" t="s">
        <v>173</v>
      </c>
      <c r="E140" s="40"/>
      <c r="F140" s="241" t="s">
        <v>187</v>
      </c>
      <c r="G140" s="40"/>
      <c r="H140" s="40"/>
      <c r="I140" s="242"/>
      <c r="J140" s="40"/>
      <c r="K140" s="40"/>
      <c r="L140" s="44"/>
      <c r="M140" s="243"/>
      <c r="N140" s="24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173</v>
      </c>
      <c r="AU140" s="17" t="s">
        <v>82</v>
      </c>
    </row>
    <row r="141" s="2" customFormat="1">
      <c r="A141" s="38"/>
      <c r="B141" s="39"/>
      <c r="C141" s="40"/>
      <c r="D141" s="245" t="s">
        <v>175</v>
      </c>
      <c r="E141" s="40"/>
      <c r="F141" s="246" t="s">
        <v>188</v>
      </c>
      <c r="G141" s="40"/>
      <c r="H141" s="40"/>
      <c r="I141" s="242"/>
      <c r="J141" s="40"/>
      <c r="K141" s="40"/>
      <c r="L141" s="44"/>
      <c r="M141" s="243"/>
      <c r="N141" s="244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82</v>
      </c>
    </row>
    <row r="142" s="13" customFormat="1">
      <c r="A142" s="13"/>
      <c r="B142" s="247"/>
      <c r="C142" s="248"/>
      <c r="D142" s="240" t="s">
        <v>177</v>
      </c>
      <c r="E142" s="249" t="s">
        <v>1</v>
      </c>
      <c r="F142" s="250" t="s">
        <v>311</v>
      </c>
      <c r="G142" s="248"/>
      <c r="H142" s="249" t="s">
        <v>1</v>
      </c>
      <c r="I142" s="251"/>
      <c r="J142" s="248"/>
      <c r="K142" s="248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177</v>
      </c>
      <c r="AU142" s="256" t="s">
        <v>82</v>
      </c>
      <c r="AV142" s="13" t="s">
        <v>80</v>
      </c>
      <c r="AW142" s="13" t="s">
        <v>30</v>
      </c>
      <c r="AX142" s="13" t="s">
        <v>73</v>
      </c>
      <c r="AY142" s="256" t="s">
        <v>164</v>
      </c>
    </row>
    <row r="143" s="14" customFormat="1">
      <c r="A143" s="14"/>
      <c r="B143" s="257"/>
      <c r="C143" s="258"/>
      <c r="D143" s="240" t="s">
        <v>177</v>
      </c>
      <c r="E143" s="259" t="s">
        <v>1</v>
      </c>
      <c r="F143" s="260" t="s">
        <v>80</v>
      </c>
      <c r="G143" s="258"/>
      <c r="H143" s="261">
        <v>1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177</v>
      </c>
      <c r="AU143" s="267" t="s">
        <v>82</v>
      </c>
      <c r="AV143" s="14" t="s">
        <v>82</v>
      </c>
      <c r="AW143" s="14" t="s">
        <v>30</v>
      </c>
      <c r="AX143" s="14" t="s">
        <v>73</v>
      </c>
      <c r="AY143" s="267" t="s">
        <v>164</v>
      </c>
    </row>
    <row r="144" s="15" customFormat="1">
      <c r="A144" s="15"/>
      <c r="B144" s="268"/>
      <c r="C144" s="269"/>
      <c r="D144" s="240" t="s">
        <v>177</v>
      </c>
      <c r="E144" s="270" t="s">
        <v>1</v>
      </c>
      <c r="F144" s="271" t="s">
        <v>182</v>
      </c>
      <c r="G144" s="269"/>
      <c r="H144" s="272">
        <v>1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8" t="s">
        <v>177</v>
      </c>
      <c r="AU144" s="278" t="s">
        <v>82</v>
      </c>
      <c r="AV144" s="15" t="s">
        <v>171</v>
      </c>
      <c r="AW144" s="15" t="s">
        <v>30</v>
      </c>
      <c r="AX144" s="15" t="s">
        <v>80</v>
      </c>
      <c r="AY144" s="278" t="s">
        <v>164</v>
      </c>
    </row>
    <row r="145" s="2" customFormat="1" ht="24.15" customHeight="1">
      <c r="A145" s="38"/>
      <c r="B145" s="39"/>
      <c r="C145" s="227" t="s">
        <v>111</v>
      </c>
      <c r="D145" s="227" t="s">
        <v>166</v>
      </c>
      <c r="E145" s="228" t="s">
        <v>189</v>
      </c>
      <c r="F145" s="229" t="s">
        <v>190</v>
      </c>
      <c r="G145" s="230" t="s">
        <v>169</v>
      </c>
      <c r="H145" s="231">
        <v>40</v>
      </c>
      <c r="I145" s="232"/>
      <c r="J145" s="233">
        <f>ROUND(I145*H145,2)</f>
        <v>0</v>
      </c>
      <c r="K145" s="229" t="s">
        <v>170</v>
      </c>
      <c r="L145" s="44"/>
      <c r="M145" s="234" t="s">
        <v>1</v>
      </c>
      <c r="N145" s="235" t="s">
        <v>38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171</v>
      </c>
      <c r="AT145" s="238" t="s">
        <v>166</v>
      </c>
      <c r="AU145" s="238" t="s">
        <v>82</v>
      </c>
      <c r="AY145" s="17" t="s">
        <v>164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80</v>
      </c>
      <c r="BK145" s="239">
        <f>ROUND(I145*H145,2)</f>
        <v>0</v>
      </c>
      <c r="BL145" s="17" t="s">
        <v>171</v>
      </c>
      <c r="BM145" s="238" t="s">
        <v>1738</v>
      </c>
    </row>
    <row r="146" s="2" customFormat="1">
      <c r="A146" s="38"/>
      <c r="B146" s="39"/>
      <c r="C146" s="40"/>
      <c r="D146" s="240" t="s">
        <v>173</v>
      </c>
      <c r="E146" s="40"/>
      <c r="F146" s="241" t="s">
        <v>192</v>
      </c>
      <c r="G146" s="40"/>
      <c r="H146" s="40"/>
      <c r="I146" s="242"/>
      <c r="J146" s="40"/>
      <c r="K146" s="40"/>
      <c r="L146" s="44"/>
      <c r="M146" s="243"/>
      <c r="N146" s="24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173</v>
      </c>
      <c r="AU146" s="17" t="s">
        <v>82</v>
      </c>
    </row>
    <row r="147" s="2" customFormat="1">
      <c r="A147" s="38"/>
      <c r="B147" s="39"/>
      <c r="C147" s="40"/>
      <c r="D147" s="245" t="s">
        <v>175</v>
      </c>
      <c r="E147" s="40"/>
      <c r="F147" s="246" t="s">
        <v>193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82</v>
      </c>
    </row>
    <row r="148" s="13" customFormat="1">
      <c r="A148" s="13"/>
      <c r="B148" s="247"/>
      <c r="C148" s="248"/>
      <c r="D148" s="240" t="s">
        <v>177</v>
      </c>
      <c r="E148" s="249" t="s">
        <v>1</v>
      </c>
      <c r="F148" s="250" t="s">
        <v>180</v>
      </c>
      <c r="G148" s="248"/>
      <c r="H148" s="249" t="s">
        <v>1</v>
      </c>
      <c r="I148" s="251"/>
      <c r="J148" s="248"/>
      <c r="K148" s="248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177</v>
      </c>
      <c r="AU148" s="256" t="s">
        <v>82</v>
      </c>
      <c r="AV148" s="13" t="s">
        <v>80</v>
      </c>
      <c r="AW148" s="13" t="s">
        <v>30</v>
      </c>
      <c r="AX148" s="13" t="s">
        <v>73</v>
      </c>
      <c r="AY148" s="256" t="s">
        <v>164</v>
      </c>
    </row>
    <row r="149" s="14" customFormat="1">
      <c r="A149" s="14"/>
      <c r="B149" s="257"/>
      <c r="C149" s="258"/>
      <c r="D149" s="240" t="s">
        <v>177</v>
      </c>
      <c r="E149" s="259" t="s">
        <v>1</v>
      </c>
      <c r="F149" s="260" t="s">
        <v>345</v>
      </c>
      <c r="G149" s="258"/>
      <c r="H149" s="261">
        <v>20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177</v>
      </c>
      <c r="AU149" s="267" t="s">
        <v>82</v>
      </c>
      <c r="AV149" s="14" t="s">
        <v>82</v>
      </c>
      <c r="AW149" s="14" t="s">
        <v>30</v>
      </c>
      <c r="AX149" s="14" t="s">
        <v>73</v>
      </c>
      <c r="AY149" s="267" t="s">
        <v>164</v>
      </c>
    </row>
    <row r="150" s="13" customFormat="1">
      <c r="A150" s="13"/>
      <c r="B150" s="247"/>
      <c r="C150" s="248"/>
      <c r="D150" s="240" t="s">
        <v>177</v>
      </c>
      <c r="E150" s="249" t="s">
        <v>1</v>
      </c>
      <c r="F150" s="250" t="s">
        <v>178</v>
      </c>
      <c r="G150" s="248"/>
      <c r="H150" s="249" t="s">
        <v>1</v>
      </c>
      <c r="I150" s="251"/>
      <c r="J150" s="248"/>
      <c r="K150" s="248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177</v>
      </c>
      <c r="AU150" s="256" t="s">
        <v>82</v>
      </c>
      <c r="AV150" s="13" t="s">
        <v>80</v>
      </c>
      <c r="AW150" s="13" t="s">
        <v>30</v>
      </c>
      <c r="AX150" s="13" t="s">
        <v>73</v>
      </c>
      <c r="AY150" s="256" t="s">
        <v>164</v>
      </c>
    </row>
    <row r="151" s="14" customFormat="1">
      <c r="A151" s="14"/>
      <c r="B151" s="257"/>
      <c r="C151" s="258"/>
      <c r="D151" s="240" t="s">
        <v>177</v>
      </c>
      <c r="E151" s="259" t="s">
        <v>1</v>
      </c>
      <c r="F151" s="260" t="s">
        <v>345</v>
      </c>
      <c r="G151" s="258"/>
      <c r="H151" s="261">
        <v>20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177</v>
      </c>
      <c r="AU151" s="267" t="s">
        <v>82</v>
      </c>
      <c r="AV151" s="14" t="s">
        <v>82</v>
      </c>
      <c r="AW151" s="14" t="s">
        <v>30</v>
      </c>
      <c r="AX151" s="14" t="s">
        <v>73</v>
      </c>
      <c r="AY151" s="267" t="s">
        <v>164</v>
      </c>
    </row>
    <row r="152" s="15" customFormat="1">
      <c r="A152" s="15"/>
      <c r="B152" s="268"/>
      <c r="C152" s="269"/>
      <c r="D152" s="240" t="s">
        <v>177</v>
      </c>
      <c r="E152" s="270" t="s">
        <v>1</v>
      </c>
      <c r="F152" s="271" t="s">
        <v>182</v>
      </c>
      <c r="G152" s="269"/>
      <c r="H152" s="272">
        <v>40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8" t="s">
        <v>177</v>
      </c>
      <c r="AU152" s="278" t="s">
        <v>82</v>
      </c>
      <c r="AV152" s="15" t="s">
        <v>171</v>
      </c>
      <c r="AW152" s="15" t="s">
        <v>30</v>
      </c>
      <c r="AX152" s="15" t="s">
        <v>80</v>
      </c>
      <c r="AY152" s="278" t="s">
        <v>164</v>
      </c>
    </row>
    <row r="153" s="2" customFormat="1" ht="21.75" customHeight="1">
      <c r="A153" s="38"/>
      <c r="B153" s="39"/>
      <c r="C153" s="227" t="s">
        <v>171</v>
      </c>
      <c r="D153" s="227" t="s">
        <v>166</v>
      </c>
      <c r="E153" s="228" t="s">
        <v>194</v>
      </c>
      <c r="F153" s="229" t="s">
        <v>195</v>
      </c>
      <c r="G153" s="230" t="s">
        <v>185</v>
      </c>
      <c r="H153" s="231">
        <v>1</v>
      </c>
      <c r="I153" s="232"/>
      <c r="J153" s="233">
        <f>ROUND(I153*H153,2)</f>
        <v>0</v>
      </c>
      <c r="K153" s="229" t="s">
        <v>170</v>
      </c>
      <c r="L153" s="44"/>
      <c r="M153" s="234" t="s">
        <v>1</v>
      </c>
      <c r="N153" s="235" t="s">
        <v>38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171</v>
      </c>
      <c r="AT153" s="238" t="s">
        <v>166</v>
      </c>
      <c r="AU153" s="238" t="s">
        <v>82</v>
      </c>
      <c r="AY153" s="17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80</v>
      </c>
      <c r="BK153" s="239">
        <f>ROUND(I153*H153,2)</f>
        <v>0</v>
      </c>
      <c r="BL153" s="17" t="s">
        <v>171</v>
      </c>
      <c r="BM153" s="238" t="s">
        <v>1739</v>
      </c>
    </row>
    <row r="154" s="2" customFormat="1">
      <c r="A154" s="38"/>
      <c r="B154" s="39"/>
      <c r="C154" s="40"/>
      <c r="D154" s="240" t="s">
        <v>173</v>
      </c>
      <c r="E154" s="40"/>
      <c r="F154" s="241" t="s">
        <v>197</v>
      </c>
      <c r="G154" s="40"/>
      <c r="H154" s="40"/>
      <c r="I154" s="242"/>
      <c r="J154" s="40"/>
      <c r="K154" s="40"/>
      <c r="L154" s="44"/>
      <c r="M154" s="243"/>
      <c r="N154" s="24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173</v>
      </c>
      <c r="AU154" s="17" t="s">
        <v>82</v>
      </c>
    </row>
    <row r="155" s="2" customFormat="1">
      <c r="A155" s="38"/>
      <c r="B155" s="39"/>
      <c r="C155" s="40"/>
      <c r="D155" s="245" t="s">
        <v>175</v>
      </c>
      <c r="E155" s="40"/>
      <c r="F155" s="246" t="s">
        <v>198</v>
      </c>
      <c r="G155" s="40"/>
      <c r="H155" s="40"/>
      <c r="I155" s="242"/>
      <c r="J155" s="40"/>
      <c r="K155" s="40"/>
      <c r="L155" s="44"/>
      <c r="M155" s="243"/>
      <c r="N155" s="244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82</v>
      </c>
    </row>
    <row r="156" s="2" customFormat="1" ht="24.15" customHeight="1">
      <c r="A156" s="38"/>
      <c r="B156" s="39"/>
      <c r="C156" s="227" t="s">
        <v>199</v>
      </c>
      <c r="D156" s="227" t="s">
        <v>166</v>
      </c>
      <c r="E156" s="228" t="s">
        <v>1271</v>
      </c>
      <c r="F156" s="229" t="s">
        <v>1272</v>
      </c>
      <c r="G156" s="230" t="s">
        <v>169</v>
      </c>
      <c r="H156" s="231">
        <v>4.5</v>
      </c>
      <c r="I156" s="232"/>
      <c r="J156" s="233">
        <f>ROUND(I156*H156,2)</f>
        <v>0</v>
      </c>
      <c r="K156" s="229" t="s">
        <v>170</v>
      </c>
      <c r="L156" s="44"/>
      <c r="M156" s="234" t="s">
        <v>1</v>
      </c>
      <c r="N156" s="235" t="s">
        <v>38</v>
      </c>
      <c r="O156" s="91"/>
      <c r="P156" s="236">
        <f>O156*H156</f>
        <v>0</v>
      </c>
      <c r="Q156" s="236">
        <v>0.0019955099999999998</v>
      </c>
      <c r="R156" s="236">
        <f>Q156*H156</f>
        <v>0.0089797949999999988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171</v>
      </c>
      <c r="AT156" s="238" t="s">
        <v>166</v>
      </c>
      <c r="AU156" s="238" t="s">
        <v>82</v>
      </c>
      <c r="AY156" s="17" t="s">
        <v>164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80</v>
      </c>
      <c r="BK156" s="239">
        <f>ROUND(I156*H156,2)</f>
        <v>0</v>
      </c>
      <c r="BL156" s="17" t="s">
        <v>171</v>
      </c>
      <c r="BM156" s="238" t="s">
        <v>1740</v>
      </c>
    </row>
    <row r="157" s="2" customFormat="1">
      <c r="A157" s="38"/>
      <c r="B157" s="39"/>
      <c r="C157" s="40"/>
      <c r="D157" s="240" t="s">
        <v>173</v>
      </c>
      <c r="E157" s="40"/>
      <c r="F157" s="241" t="s">
        <v>1274</v>
      </c>
      <c r="G157" s="40"/>
      <c r="H157" s="40"/>
      <c r="I157" s="242"/>
      <c r="J157" s="40"/>
      <c r="K157" s="40"/>
      <c r="L157" s="44"/>
      <c r="M157" s="243"/>
      <c r="N157" s="244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173</v>
      </c>
      <c r="AU157" s="17" t="s">
        <v>82</v>
      </c>
    </row>
    <row r="158" s="2" customFormat="1">
      <c r="A158" s="38"/>
      <c r="B158" s="39"/>
      <c r="C158" s="40"/>
      <c r="D158" s="245" t="s">
        <v>175</v>
      </c>
      <c r="E158" s="40"/>
      <c r="F158" s="246" t="s">
        <v>1275</v>
      </c>
      <c r="G158" s="40"/>
      <c r="H158" s="40"/>
      <c r="I158" s="242"/>
      <c r="J158" s="40"/>
      <c r="K158" s="40"/>
      <c r="L158" s="44"/>
      <c r="M158" s="243"/>
      <c r="N158" s="244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175</v>
      </c>
      <c r="AU158" s="17" t="s">
        <v>82</v>
      </c>
    </row>
    <row r="159" s="13" customFormat="1">
      <c r="A159" s="13"/>
      <c r="B159" s="247"/>
      <c r="C159" s="248"/>
      <c r="D159" s="240" t="s">
        <v>177</v>
      </c>
      <c r="E159" s="249" t="s">
        <v>1</v>
      </c>
      <c r="F159" s="250" t="s">
        <v>1640</v>
      </c>
      <c r="G159" s="248"/>
      <c r="H159" s="249" t="s">
        <v>1</v>
      </c>
      <c r="I159" s="251"/>
      <c r="J159" s="248"/>
      <c r="K159" s="248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177</v>
      </c>
      <c r="AU159" s="256" t="s">
        <v>82</v>
      </c>
      <c r="AV159" s="13" t="s">
        <v>80</v>
      </c>
      <c r="AW159" s="13" t="s">
        <v>30</v>
      </c>
      <c r="AX159" s="13" t="s">
        <v>73</v>
      </c>
      <c r="AY159" s="256" t="s">
        <v>164</v>
      </c>
    </row>
    <row r="160" s="14" customFormat="1">
      <c r="A160" s="14"/>
      <c r="B160" s="257"/>
      <c r="C160" s="258"/>
      <c r="D160" s="240" t="s">
        <v>177</v>
      </c>
      <c r="E160" s="259" t="s">
        <v>1</v>
      </c>
      <c r="F160" s="260" t="s">
        <v>1741</v>
      </c>
      <c r="G160" s="258"/>
      <c r="H160" s="261">
        <v>4.5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177</v>
      </c>
      <c r="AU160" s="267" t="s">
        <v>82</v>
      </c>
      <c r="AV160" s="14" t="s">
        <v>82</v>
      </c>
      <c r="AW160" s="14" t="s">
        <v>30</v>
      </c>
      <c r="AX160" s="14" t="s">
        <v>73</v>
      </c>
      <c r="AY160" s="267" t="s">
        <v>164</v>
      </c>
    </row>
    <row r="161" s="15" customFormat="1">
      <c r="A161" s="15"/>
      <c r="B161" s="268"/>
      <c r="C161" s="269"/>
      <c r="D161" s="240" t="s">
        <v>177</v>
      </c>
      <c r="E161" s="270" t="s">
        <v>1</v>
      </c>
      <c r="F161" s="271" t="s">
        <v>182</v>
      </c>
      <c r="G161" s="269"/>
      <c r="H161" s="272">
        <v>4.5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8" t="s">
        <v>177</v>
      </c>
      <c r="AU161" s="278" t="s">
        <v>82</v>
      </c>
      <c r="AV161" s="15" t="s">
        <v>171</v>
      </c>
      <c r="AW161" s="15" t="s">
        <v>30</v>
      </c>
      <c r="AX161" s="15" t="s">
        <v>80</v>
      </c>
      <c r="AY161" s="278" t="s">
        <v>164</v>
      </c>
    </row>
    <row r="162" s="2" customFormat="1" ht="24.15" customHeight="1">
      <c r="A162" s="38"/>
      <c r="B162" s="39"/>
      <c r="C162" s="227" t="s">
        <v>213</v>
      </c>
      <c r="D162" s="227" t="s">
        <v>166</v>
      </c>
      <c r="E162" s="228" t="s">
        <v>1277</v>
      </c>
      <c r="F162" s="229" t="s">
        <v>1278</v>
      </c>
      <c r="G162" s="230" t="s">
        <v>169</v>
      </c>
      <c r="H162" s="231">
        <v>4.5</v>
      </c>
      <c r="I162" s="232"/>
      <c r="J162" s="233">
        <f>ROUND(I162*H162,2)</f>
        <v>0</v>
      </c>
      <c r="K162" s="229" t="s">
        <v>170</v>
      </c>
      <c r="L162" s="44"/>
      <c r="M162" s="234" t="s">
        <v>1</v>
      </c>
      <c r="N162" s="235" t="s">
        <v>38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171</v>
      </c>
      <c r="AT162" s="238" t="s">
        <v>166</v>
      </c>
      <c r="AU162" s="238" t="s">
        <v>82</v>
      </c>
      <c r="AY162" s="17" t="s">
        <v>164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80</v>
      </c>
      <c r="BK162" s="239">
        <f>ROUND(I162*H162,2)</f>
        <v>0</v>
      </c>
      <c r="BL162" s="17" t="s">
        <v>171</v>
      </c>
      <c r="BM162" s="238" t="s">
        <v>1742</v>
      </c>
    </row>
    <row r="163" s="2" customFormat="1">
      <c r="A163" s="38"/>
      <c r="B163" s="39"/>
      <c r="C163" s="40"/>
      <c r="D163" s="240" t="s">
        <v>173</v>
      </c>
      <c r="E163" s="40"/>
      <c r="F163" s="241" t="s">
        <v>1280</v>
      </c>
      <c r="G163" s="40"/>
      <c r="H163" s="40"/>
      <c r="I163" s="242"/>
      <c r="J163" s="40"/>
      <c r="K163" s="40"/>
      <c r="L163" s="44"/>
      <c r="M163" s="243"/>
      <c r="N163" s="244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173</v>
      </c>
      <c r="AU163" s="17" t="s">
        <v>82</v>
      </c>
    </row>
    <row r="164" s="2" customFormat="1">
      <c r="A164" s="38"/>
      <c r="B164" s="39"/>
      <c r="C164" s="40"/>
      <c r="D164" s="245" t="s">
        <v>175</v>
      </c>
      <c r="E164" s="40"/>
      <c r="F164" s="246" t="s">
        <v>1281</v>
      </c>
      <c r="G164" s="40"/>
      <c r="H164" s="40"/>
      <c r="I164" s="242"/>
      <c r="J164" s="40"/>
      <c r="K164" s="40"/>
      <c r="L164" s="44"/>
      <c r="M164" s="243"/>
      <c r="N164" s="24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175</v>
      </c>
      <c r="AU164" s="17" t="s">
        <v>82</v>
      </c>
    </row>
    <row r="165" s="2" customFormat="1" ht="24.15" customHeight="1">
      <c r="A165" s="38"/>
      <c r="B165" s="39"/>
      <c r="C165" s="227" t="s">
        <v>223</v>
      </c>
      <c r="D165" s="227" t="s">
        <v>166</v>
      </c>
      <c r="E165" s="228" t="s">
        <v>232</v>
      </c>
      <c r="F165" s="229" t="s">
        <v>233</v>
      </c>
      <c r="G165" s="230" t="s">
        <v>169</v>
      </c>
      <c r="H165" s="231">
        <v>19.699999999999999</v>
      </c>
      <c r="I165" s="232"/>
      <c r="J165" s="233">
        <f>ROUND(I165*H165,2)</f>
        <v>0</v>
      </c>
      <c r="K165" s="229" t="s">
        <v>170</v>
      </c>
      <c r="L165" s="44"/>
      <c r="M165" s="234" t="s">
        <v>1</v>
      </c>
      <c r="N165" s="235" t="s">
        <v>38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171</v>
      </c>
      <c r="AT165" s="238" t="s">
        <v>166</v>
      </c>
      <c r="AU165" s="238" t="s">
        <v>82</v>
      </c>
      <c r="AY165" s="17" t="s">
        <v>164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80</v>
      </c>
      <c r="BK165" s="239">
        <f>ROUND(I165*H165,2)</f>
        <v>0</v>
      </c>
      <c r="BL165" s="17" t="s">
        <v>171</v>
      </c>
      <c r="BM165" s="238" t="s">
        <v>1743</v>
      </c>
    </row>
    <row r="166" s="2" customFormat="1">
      <c r="A166" s="38"/>
      <c r="B166" s="39"/>
      <c r="C166" s="40"/>
      <c r="D166" s="240" t="s">
        <v>173</v>
      </c>
      <c r="E166" s="40"/>
      <c r="F166" s="241" t="s">
        <v>235</v>
      </c>
      <c r="G166" s="40"/>
      <c r="H166" s="40"/>
      <c r="I166" s="242"/>
      <c r="J166" s="40"/>
      <c r="K166" s="40"/>
      <c r="L166" s="44"/>
      <c r="M166" s="243"/>
      <c r="N166" s="244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173</v>
      </c>
      <c r="AU166" s="17" t="s">
        <v>82</v>
      </c>
    </row>
    <row r="167" s="2" customFormat="1">
      <c r="A167" s="38"/>
      <c r="B167" s="39"/>
      <c r="C167" s="40"/>
      <c r="D167" s="245" t="s">
        <v>175</v>
      </c>
      <c r="E167" s="40"/>
      <c r="F167" s="246" t="s">
        <v>236</v>
      </c>
      <c r="G167" s="40"/>
      <c r="H167" s="40"/>
      <c r="I167" s="242"/>
      <c r="J167" s="40"/>
      <c r="K167" s="40"/>
      <c r="L167" s="44"/>
      <c r="M167" s="243"/>
      <c r="N167" s="244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175</v>
      </c>
      <c r="AU167" s="17" t="s">
        <v>82</v>
      </c>
    </row>
    <row r="168" s="14" customFormat="1">
      <c r="A168" s="14"/>
      <c r="B168" s="257"/>
      <c r="C168" s="258"/>
      <c r="D168" s="240" t="s">
        <v>177</v>
      </c>
      <c r="E168" s="259" t="s">
        <v>1</v>
      </c>
      <c r="F168" s="260" t="s">
        <v>505</v>
      </c>
      <c r="G168" s="258"/>
      <c r="H168" s="261">
        <v>40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177</v>
      </c>
      <c r="AU168" s="267" t="s">
        <v>82</v>
      </c>
      <c r="AV168" s="14" t="s">
        <v>82</v>
      </c>
      <c r="AW168" s="14" t="s">
        <v>30</v>
      </c>
      <c r="AX168" s="14" t="s">
        <v>73</v>
      </c>
      <c r="AY168" s="267" t="s">
        <v>164</v>
      </c>
    </row>
    <row r="169" s="13" customFormat="1">
      <c r="A169" s="13"/>
      <c r="B169" s="247"/>
      <c r="C169" s="248"/>
      <c r="D169" s="240" t="s">
        <v>177</v>
      </c>
      <c r="E169" s="249" t="s">
        <v>1</v>
      </c>
      <c r="F169" s="250" t="s">
        <v>238</v>
      </c>
      <c r="G169" s="248"/>
      <c r="H169" s="249" t="s">
        <v>1</v>
      </c>
      <c r="I169" s="251"/>
      <c r="J169" s="248"/>
      <c r="K169" s="248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177</v>
      </c>
      <c r="AU169" s="256" t="s">
        <v>82</v>
      </c>
      <c r="AV169" s="13" t="s">
        <v>80</v>
      </c>
      <c r="AW169" s="13" t="s">
        <v>30</v>
      </c>
      <c r="AX169" s="13" t="s">
        <v>73</v>
      </c>
      <c r="AY169" s="256" t="s">
        <v>164</v>
      </c>
    </row>
    <row r="170" s="13" customFormat="1">
      <c r="A170" s="13"/>
      <c r="B170" s="247"/>
      <c r="C170" s="248"/>
      <c r="D170" s="240" t="s">
        <v>177</v>
      </c>
      <c r="E170" s="249" t="s">
        <v>1</v>
      </c>
      <c r="F170" s="250" t="s">
        <v>1744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177</v>
      </c>
      <c r="AU170" s="256" t="s">
        <v>82</v>
      </c>
      <c r="AV170" s="13" t="s">
        <v>80</v>
      </c>
      <c r="AW170" s="13" t="s">
        <v>30</v>
      </c>
      <c r="AX170" s="13" t="s">
        <v>73</v>
      </c>
      <c r="AY170" s="256" t="s">
        <v>164</v>
      </c>
    </row>
    <row r="171" s="14" customFormat="1">
      <c r="A171" s="14"/>
      <c r="B171" s="257"/>
      <c r="C171" s="258"/>
      <c r="D171" s="240" t="s">
        <v>177</v>
      </c>
      <c r="E171" s="259" t="s">
        <v>1</v>
      </c>
      <c r="F171" s="260" t="s">
        <v>1745</v>
      </c>
      <c r="G171" s="258"/>
      <c r="H171" s="261">
        <v>-20.300000000000001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177</v>
      </c>
      <c r="AU171" s="267" t="s">
        <v>82</v>
      </c>
      <c r="AV171" s="14" t="s">
        <v>82</v>
      </c>
      <c r="AW171" s="14" t="s">
        <v>30</v>
      </c>
      <c r="AX171" s="14" t="s">
        <v>73</v>
      </c>
      <c r="AY171" s="267" t="s">
        <v>164</v>
      </c>
    </row>
    <row r="172" s="15" customFormat="1">
      <c r="A172" s="15"/>
      <c r="B172" s="268"/>
      <c r="C172" s="269"/>
      <c r="D172" s="240" t="s">
        <v>177</v>
      </c>
      <c r="E172" s="270" t="s">
        <v>1</v>
      </c>
      <c r="F172" s="271" t="s">
        <v>182</v>
      </c>
      <c r="G172" s="269"/>
      <c r="H172" s="272">
        <v>19.699999999999999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177</v>
      </c>
      <c r="AU172" s="278" t="s">
        <v>82</v>
      </c>
      <c r="AV172" s="15" t="s">
        <v>171</v>
      </c>
      <c r="AW172" s="15" t="s">
        <v>30</v>
      </c>
      <c r="AX172" s="15" t="s">
        <v>80</v>
      </c>
      <c r="AY172" s="278" t="s">
        <v>164</v>
      </c>
    </row>
    <row r="173" s="2" customFormat="1" ht="16.5" customHeight="1">
      <c r="A173" s="38"/>
      <c r="B173" s="39"/>
      <c r="C173" s="280" t="s">
        <v>231</v>
      </c>
      <c r="D173" s="280" t="s">
        <v>243</v>
      </c>
      <c r="E173" s="281" t="s">
        <v>244</v>
      </c>
      <c r="F173" s="282" t="s">
        <v>245</v>
      </c>
      <c r="G173" s="283" t="s">
        <v>246</v>
      </c>
      <c r="H173" s="284">
        <v>0.59099999999999997</v>
      </c>
      <c r="I173" s="285"/>
      <c r="J173" s="286">
        <f>ROUND(I173*H173,2)</f>
        <v>0</v>
      </c>
      <c r="K173" s="282" t="s">
        <v>170</v>
      </c>
      <c r="L173" s="287"/>
      <c r="M173" s="288" t="s">
        <v>1</v>
      </c>
      <c r="N173" s="289" t="s">
        <v>38</v>
      </c>
      <c r="O173" s="91"/>
      <c r="P173" s="236">
        <f>O173*H173</f>
        <v>0</v>
      </c>
      <c r="Q173" s="236">
        <v>0.001</v>
      </c>
      <c r="R173" s="236">
        <f>Q173*H173</f>
        <v>0.00059099999999999995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231</v>
      </c>
      <c r="AT173" s="238" t="s">
        <v>243</v>
      </c>
      <c r="AU173" s="238" t="s">
        <v>82</v>
      </c>
      <c r="AY173" s="17" t="s">
        <v>164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80</v>
      </c>
      <c r="BK173" s="239">
        <f>ROUND(I173*H173,2)</f>
        <v>0</v>
      </c>
      <c r="BL173" s="17" t="s">
        <v>171</v>
      </c>
      <c r="BM173" s="238" t="s">
        <v>1746</v>
      </c>
    </row>
    <row r="174" s="2" customFormat="1">
      <c r="A174" s="38"/>
      <c r="B174" s="39"/>
      <c r="C174" s="40"/>
      <c r="D174" s="240" t="s">
        <v>173</v>
      </c>
      <c r="E174" s="40"/>
      <c r="F174" s="241" t="s">
        <v>245</v>
      </c>
      <c r="G174" s="40"/>
      <c r="H174" s="40"/>
      <c r="I174" s="242"/>
      <c r="J174" s="40"/>
      <c r="K174" s="40"/>
      <c r="L174" s="44"/>
      <c r="M174" s="243"/>
      <c r="N174" s="244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173</v>
      </c>
      <c r="AU174" s="17" t="s">
        <v>82</v>
      </c>
    </row>
    <row r="175" s="2" customFormat="1">
      <c r="A175" s="38"/>
      <c r="B175" s="39"/>
      <c r="C175" s="40"/>
      <c r="D175" s="240" t="s">
        <v>206</v>
      </c>
      <c r="E175" s="40"/>
      <c r="F175" s="279" t="s">
        <v>248</v>
      </c>
      <c r="G175" s="40"/>
      <c r="H175" s="40"/>
      <c r="I175" s="242"/>
      <c r="J175" s="40"/>
      <c r="K175" s="40"/>
      <c r="L175" s="44"/>
      <c r="M175" s="243"/>
      <c r="N175" s="244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206</v>
      </c>
      <c r="AU175" s="17" t="s">
        <v>82</v>
      </c>
    </row>
    <row r="176" s="14" customFormat="1">
      <c r="A176" s="14"/>
      <c r="B176" s="257"/>
      <c r="C176" s="258"/>
      <c r="D176" s="240" t="s">
        <v>177</v>
      </c>
      <c r="E176" s="259" t="s">
        <v>1</v>
      </c>
      <c r="F176" s="260" t="s">
        <v>1747</v>
      </c>
      <c r="G176" s="258"/>
      <c r="H176" s="261">
        <v>0.59099999999999997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177</v>
      </c>
      <c r="AU176" s="267" t="s">
        <v>82</v>
      </c>
      <c r="AV176" s="14" t="s">
        <v>82</v>
      </c>
      <c r="AW176" s="14" t="s">
        <v>30</v>
      </c>
      <c r="AX176" s="14" t="s">
        <v>80</v>
      </c>
      <c r="AY176" s="267" t="s">
        <v>164</v>
      </c>
    </row>
    <row r="177" s="12" customFormat="1" ht="22.8" customHeight="1">
      <c r="A177" s="12"/>
      <c r="B177" s="211"/>
      <c r="C177" s="212"/>
      <c r="D177" s="213" t="s">
        <v>72</v>
      </c>
      <c r="E177" s="225" t="s">
        <v>111</v>
      </c>
      <c r="F177" s="225" t="s">
        <v>281</v>
      </c>
      <c r="G177" s="212"/>
      <c r="H177" s="212"/>
      <c r="I177" s="215"/>
      <c r="J177" s="226">
        <f>BK177</f>
        <v>0</v>
      </c>
      <c r="K177" s="212"/>
      <c r="L177" s="217"/>
      <c r="M177" s="218"/>
      <c r="N177" s="219"/>
      <c r="O177" s="219"/>
      <c r="P177" s="220">
        <f>SUM(P178:P224)</f>
        <v>0</v>
      </c>
      <c r="Q177" s="219"/>
      <c r="R177" s="220">
        <f>SUM(R178:R224)</f>
        <v>1.9097891092000001</v>
      </c>
      <c r="S177" s="219"/>
      <c r="T177" s="221">
        <f>SUM(T178:T224)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2" t="s">
        <v>80</v>
      </c>
      <c r="AT177" s="223" t="s">
        <v>72</v>
      </c>
      <c r="AU177" s="223" t="s">
        <v>80</v>
      </c>
      <c r="AY177" s="222" t="s">
        <v>164</v>
      </c>
      <c r="BK177" s="224">
        <f>SUM(BK178:BK224)</f>
        <v>0</v>
      </c>
    </row>
    <row r="178" s="2" customFormat="1" ht="16.5" customHeight="1">
      <c r="A178" s="38"/>
      <c r="B178" s="39"/>
      <c r="C178" s="227" t="s">
        <v>242</v>
      </c>
      <c r="D178" s="227" t="s">
        <v>166</v>
      </c>
      <c r="E178" s="228" t="s">
        <v>572</v>
      </c>
      <c r="F178" s="229" t="s">
        <v>573</v>
      </c>
      <c r="G178" s="230" t="s">
        <v>202</v>
      </c>
      <c r="H178" s="231">
        <v>1.4099999999999999</v>
      </c>
      <c r="I178" s="232"/>
      <c r="J178" s="233">
        <f>ROUND(I178*H178,2)</f>
        <v>0</v>
      </c>
      <c r="K178" s="229" t="s">
        <v>170</v>
      </c>
      <c r="L178" s="44"/>
      <c r="M178" s="234" t="s">
        <v>1</v>
      </c>
      <c r="N178" s="235" t="s">
        <v>38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171</v>
      </c>
      <c r="AT178" s="238" t="s">
        <v>166</v>
      </c>
      <c r="AU178" s="238" t="s">
        <v>82</v>
      </c>
      <c r="AY178" s="17" t="s">
        <v>164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80</v>
      </c>
      <c r="BK178" s="239">
        <f>ROUND(I178*H178,2)</f>
        <v>0</v>
      </c>
      <c r="BL178" s="17" t="s">
        <v>171</v>
      </c>
      <c r="BM178" s="238" t="s">
        <v>1748</v>
      </c>
    </row>
    <row r="179" s="2" customFormat="1">
      <c r="A179" s="38"/>
      <c r="B179" s="39"/>
      <c r="C179" s="40"/>
      <c r="D179" s="240" t="s">
        <v>173</v>
      </c>
      <c r="E179" s="40"/>
      <c r="F179" s="241" t="s">
        <v>575</v>
      </c>
      <c r="G179" s="40"/>
      <c r="H179" s="40"/>
      <c r="I179" s="242"/>
      <c r="J179" s="40"/>
      <c r="K179" s="40"/>
      <c r="L179" s="44"/>
      <c r="M179" s="243"/>
      <c r="N179" s="244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173</v>
      </c>
      <c r="AU179" s="17" t="s">
        <v>82</v>
      </c>
    </row>
    <row r="180" s="2" customFormat="1">
      <c r="A180" s="38"/>
      <c r="B180" s="39"/>
      <c r="C180" s="40"/>
      <c r="D180" s="245" t="s">
        <v>175</v>
      </c>
      <c r="E180" s="40"/>
      <c r="F180" s="246" t="s">
        <v>576</v>
      </c>
      <c r="G180" s="40"/>
      <c r="H180" s="40"/>
      <c r="I180" s="242"/>
      <c r="J180" s="40"/>
      <c r="K180" s="40"/>
      <c r="L180" s="44"/>
      <c r="M180" s="243"/>
      <c r="N180" s="24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175</v>
      </c>
      <c r="AU180" s="17" t="s">
        <v>82</v>
      </c>
    </row>
    <row r="181" s="13" customFormat="1">
      <c r="A181" s="13"/>
      <c r="B181" s="247"/>
      <c r="C181" s="248"/>
      <c r="D181" s="240" t="s">
        <v>177</v>
      </c>
      <c r="E181" s="249" t="s">
        <v>1</v>
      </c>
      <c r="F181" s="250" t="s">
        <v>180</v>
      </c>
      <c r="G181" s="248"/>
      <c r="H181" s="249" t="s">
        <v>1</v>
      </c>
      <c r="I181" s="251"/>
      <c r="J181" s="248"/>
      <c r="K181" s="248"/>
      <c r="L181" s="252"/>
      <c r="M181" s="253"/>
      <c r="N181" s="254"/>
      <c r="O181" s="254"/>
      <c r="P181" s="254"/>
      <c r="Q181" s="254"/>
      <c r="R181" s="254"/>
      <c r="S181" s="254"/>
      <c r="T181" s="25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6" t="s">
        <v>177</v>
      </c>
      <c r="AU181" s="256" t="s">
        <v>82</v>
      </c>
      <c r="AV181" s="13" t="s">
        <v>80</v>
      </c>
      <c r="AW181" s="13" t="s">
        <v>30</v>
      </c>
      <c r="AX181" s="13" t="s">
        <v>73</v>
      </c>
      <c r="AY181" s="256" t="s">
        <v>164</v>
      </c>
    </row>
    <row r="182" s="14" customFormat="1">
      <c r="A182" s="14"/>
      <c r="B182" s="257"/>
      <c r="C182" s="258"/>
      <c r="D182" s="240" t="s">
        <v>177</v>
      </c>
      <c r="E182" s="259" t="s">
        <v>1</v>
      </c>
      <c r="F182" s="260" t="s">
        <v>1749</v>
      </c>
      <c r="G182" s="258"/>
      <c r="H182" s="261">
        <v>0.375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7" t="s">
        <v>177</v>
      </c>
      <c r="AU182" s="267" t="s">
        <v>82</v>
      </c>
      <c r="AV182" s="14" t="s">
        <v>82</v>
      </c>
      <c r="AW182" s="14" t="s">
        <v>30</v>
      </c>
      <c r="AX182" s="14" t="s">
        <v>73</v>
      </c>
      <c r="AY182" s="267" t="s">
        <v>164</v>
      </c>
    </row>
    <row r="183" s="13" customFormat="1">
      <c r="A183" s="13"/>
      <c r="B183" s="247"/>
      <c r="C183" s="248"/>
      <c r="D183" s="240" t="s">
        <v>177</v>
      </c>
      <c r="E183" s="249" t="s">
        <v>1</v>
      </c>
      <c r="F183" s="250" t="s">
        <v>1750</v>
      </c>
      <c r="G183" s="248"/>
      <c r="H183" s="249" t="s">
        <v>1</v>
      </c>
      <c r="I183" s="251"/>
      <c r="J183" s="248"/>
      <c r="K183" s="248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177</v>
      </c>
      <c r="AU183" s="256" t="s">
        <v>82</v>
      </c>
      <c r="AV183" s="13" t="s">
        <v>80</v>
      </c>
      <c r="AW183" s="13" t="s">
        <v>30</v>
      </c>
      <c r="AX183" s="13" t="s">
        <v>73</v>
      </c>
      <c r="AY183" s="256" t="s">
        <v>164</v>
      </c>
    </row>
    <row r="184" s="14" customFormat="1">
      <c r="A184" s="14"/>
      <c r="B184" s="257"/>
      <c r="C184" s="258"/>
      <c r="D184" s="240" t="s">
        <v>177</v>
      </c>
      <c r="E184" s="259" t="s">
        <v>1</v>
      </c>
      <c r="F184" s="260" t="s">
        <v>1751</v>
      </c>
      <c r="G184" s="258"/>
      <c r="H184" s="261">
        <v>0.35999999999999999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177</v>
      </c>
      <c r="AU184" s="267" t="s">
        <v>82</v>
      </c>
      <c r="AV184" s="14" t="s">
        <v>82</v>
      </c>
      <c r="AW184" s="14" t="s">
        <v>30</v>
      </c>
      <c r="AX184" s="14" t="s">
        <v>73</v>
      </c>
      <c r="AY184" s="267" t="s">
        <v>164</v>
      </c>
    </row>
    <row r="185" s="13" customFormat="1">
      <c r="A185" s="13"/>
      <c r="B185" s="247"/>
      <c r="C185" s="248"/>
      <c r="D185" s="240" t="s">
        <v>177</v>
      </c>
      <c r="E185" s="249" t="s">
        <v>1</v>
      </c>
      <c r="F185" s="250" t="s">
        <v>178</v>
      </c>
      <c r="G185" s="248"/>
      <c r="H185" s="249" t="s">
        <v>1</v>
      </c>
      <c r="I185" s="251"/>
      <c r="J185" s="248"/>
      <c r="K185" s="248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177</v>
      </c>
      <c r="AU185" s="256" t="s">
        <v>82</v>
      </c>
      <c r="AV185" s="13" t="s">
        <v>80</v>
      </c>
      <c r="AW185" s="13" t="s">
        <v>30</v>
      </c>
      <c r="AX185" s="13" t="s">
        <v>73</v>
      </c>
      <c r="AY185" s="256" t="s">
        <v>164</v>
      </c>
    </row>
    <row r="186" s="14" customFormat="1">
      <c r="A186" s="14"/>
      <c r="B186" s="257"/>
      <c r="C186" s="258"/>
      <c r="D186" s="240" t="s">
        <v>177</v>
      </c>
      <c r="E186" s="259" t="s">
        <v>1</v>
      </c>
      <c r="F186" s="260" t="s">
        <v>1749</v>
      </c>
      <c r="G186" s="258"/>
      <c r="H186" s="261">
        <v>0.375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7" t="s">
        <v>177</v>
      </c>
      <c r="AU186" s="267" t="s">
        <v>82</v>
      </c>
      <c r="AV186" s="14" t="s">
        <v>82</v>
      </c>
      <c r="AW186" s="14" t="s">
        <v>30</v>
      </c>
      <c r="AX186" s="14" t="s">
        <v>73</v>
      </c>
      <c r="AY186" s="267" t="s">
        <v>164</v>
      </c>
    </row>
    <row r="187" s="13" customFormat="1">
      <c r="A187" s="13"/>
      <c r="B187" s="247"/>
      <c r="C187" s="248"/>
      <c r="D187" s="240" t="s">
        <v>177</v>
      </c>
      <c r="E187" s="249" t="s">
        <v>1</v>
      </c>
      <c r="F187" s="250" t="s">
        <v>1752</v>
      </c>
      <c r="G187" s="248"/>
      <c r="H187" s="249" t="s">
        <v>1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177</v>
      </c>
      <c r="AU187" s="256" t="s">
        <v>82</v>
      </c>
      <c r="AV187" s="13" t="s">
        <v>80</v>
      </c>
      <c r="AW187" s="13" t="s">
        <v>30</v>
      </c>
      <c r="AX187" s="13" t="s">
        <v>73</v>
      </c>
      <c r="AY187" s="256" t="s">
        <v>164</v>
      </c>
    </row>
    <row r="188" s="14" customFormat="1">
      <c r="A188" s="14"/>
      <c r="B188" s="257"/>
      <c r="C188" s="258"/>
      <c r="D188" s="240" t="s">
        <v>177</v>
      </c>
      <c r="E188" s="259" t="s">
        <v>1</v>
      </c>
      <c r="F188" s="260" t="s">
        <v>1753</v>
      </c>
      <c r="G188" s="258"/>
      <c r="H188" s="261">
        <v>0.29999999999999999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177</v>
      </c>
      <c r="AU188" s="267" t="s">
        <v>82</v>
      </c>
      <c r="AV188" s="14" t="s">
        <v>82</v>
      </c>
      <c r="AW188" s="14" t="s">
        <v>30</v>
      </c>
      <c r="AX188" s="14" t="s">
        <v>73</v>
      </c>
      <c r="AY188" s="267" t="s">
        <v>164</v>
      </c>
    </row>
    <row r="189" s="15" customFormat="1">
      <c r="A189" s="15"/>
      <c r="B189" s="268"/>
      <c r="C189" s="269"/>
      <c r="D189" s="240" t="s">
        <v>177</v>
      </c>
      <c r="E189" s="270" t="s">
        <v>1</v>
      </c>
      <c r="F189" s="271" t="s">
        <v>182</v>
      </c>
      <c r="G189" s="269"/>
      <c r="H189" s="272">
        <v>1.4099999999999999</v>
      </c>
      <c r="I189" s="273"/>
      <c r="J189" s="269"/>
      <c r="K189" s="269"/>
      <c r="L189" s="274"/>
      <c r="M189" s="275"/>
      <c r="N189" s="276"/>
      <c r="O189" s="276"/>
      <c r="P189" s="276"/>
      <c r="Q189" s="276"/>
      <c r="R189" s="276"/>
      <c r="S189" s="276"/>
      <c r="T189" s="27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8" t="s">
        <v>177</v>
      </c>
      <c r="AU189" s="278" t="s">
        <v>82</v>
      </c>
      <c r="AV189" s="15" t="s">
        <v>171</v>
      </c>
      <c r="AW189" s="15" t="s">
        <v>30</v>
      </c>
      <c r="AX189" s="15" t="s">
        <v>80</v>
      </c>
      <c r="AY189" s="278" t="s">
        <v>164</v>
      </c>
    </row>
    <row r="190" s="2" customFormat="1" ht="24.15" customHeight="1">
      <c r="A190" s="38"/>
      <c r="B190" s="39"/>
      <c r="C190" s="227" t="s">
        <v>251</v>
      </c>
      <c r="D190" s="227" t="s">
        <v>166</v>
      </c>
      <c r="E190" s="228" t="s">
        <v>578</v>
      </c>
      <c r="F190" s="229" t="s">
        <v>579</v>
      </c>
      <c r="G190" s="230" t="s">
        <v>202</v>
      </c>
      <c r="H190" s="231">
        <v>1.4099999999999999</v>
      </c>
      <c r="I190" s="232"/>
      <c r="J190" s="233">
        <f>ROUND(I190*H190,2)</f>
        <v>0</v>
      </c>
      <c r="K190" s="229" t="s">
        <v>170</v>
      </c>
      <c r="L190" s="44"/>
      <c r="M190" s="234" t="s">
        <v>1</v>
      </c>
      <c r="N190" s="235" t="s">
        <v>38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171</v>
      </c>
      <c r="AT190" s="238" t="s">
        <v>166</v>
      </c>
      <c r="AU190" s="238" t="s">
        <v>82</v>
      </c>
      <c r="AY190" s="17" t="s">
        <v>164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80</v>
      </c>
      <c r="BK190" s="239">
        <f>ROUND(I190*H190,2)</f>
        <v>0</v>
      </c>
      <c r="BL190" s="17" t="s">
        <v>171</v>
      </c>
      <c r="BM190" s="238" t="s">
        <v>1754</v>
      </c>
    </row>
    <row r="191" s="2" customFormat="1">
      <c r="A191" s="38"/>
      <c r="B191" s="39"/>
      <c r="C191" s="40"/>
      <c r="D191" s="240" t="s">
        <v>173</v>
      </c>
      <c r="E191" s="40"/>
      <c r="F191" s="241" t="s">
        <v>581</v>
      </c>
      <c r="G191" s="40"/>
      <c r="H191" s="40"/>
      <c r="I191" s="242"/>
      <c r="J191" s="40"/>
      <c r="K191" s="40"/>
      <c r="L191" s="44"/>
      <c r="M191" s="243"/>
      <c r="N191" s="244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173</v>
      </c>
      <c r="AU191" s="17" t="s">
        <v>82</v>
      </c>
    </row>
    <row r="192" s="2" customFormat="1">
      <c r="A192" s="38"/>
      <c r="B192" s="39"/>
      <c r="C192" s="40"/>
      <c r="D192" s="245" t="s">
        <v>175</v>
      </c>
      <c r="E192" s="40"/>
      <c r="F192" s="246" t="s">
        <v>582</v>
      </c>
      <c r="G192" s="40"/>
      <c r="H192" s="40"/>
      <c r="I192" s="242"/>
      <c r="J192" s="40"/>
      <c r="K192" s="40"/>
      <c r="L192" s="44"/>
      <c r="M192" s="243"/>
      <c r="N192" s="244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82</v>
      </c>
    </row>
    <row r="193" s="14" customFormat="1">
      <c r="A193" s="14"/>
      <c r="B193" s="257"/>
      <c r="C193" s="258"/>
      <c r="D193" s="240" t="s">
        <v>177</v>
      </c>
      <c r="E193" s="259" t="s">
        <v>1</v>
      </c>
      <c r="F193" s="260" t="s">
        <v>1755</v>
      </c>
      <c r="G193" s="258"/>
      <c r="H193" s="261">
        <v>1.4099999999999999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177</v>
      </c>
      <c r="AU193" s="267" t="s">
        <v>82</v>
      </c>
      <c r="AV193" s="14" t="s">
        <v>82</v>
      </c>
      <c r="AW193" s="14" t="s">
        <v>30</v>
      </c>
      <c r="AX193" s="14" t="s">
        <v>73</v>
      </c>
      <c r="AY193" s="267" t="s">
        <v>164</v>
      </c>
    </row>
    <row r="194" s="15" customFormat="1">
      <c r="A194" s="15"/>
      <c r="B194" s="268"/>
      <c r="C194" s="269"/>
      <c r="D194" s="240" t="s">
        <v>177</v>
      </c>
      <c r="E194" s="270" t="s">
        <v>1</v>
      </c>
      <c r="F194" s="271" t="s">
        <v>182</v>
      </c>
      <c r="G194" s="269"/>
      <c r="H194" s="272">
        <v>1.4099999999999999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8" t="s">
        <v>177</v>
      </c>
      <c r="AU194" s="278" t="s">
        <v>82</v>
      </c>
      <c r="AV194" s="15" t="s">
        <v>171</v>
      </c>
      <c r="AW194" s="15" t="s">
        <v>30</v>
      </c>
      <c r="AX194" s="15" t="s">
        <v>80</v>
      </c>
      <c r="AY194" s="278" t="s">
        <v>164</v>
      </c>
    </row>
    <row r="195" s="2" customFormat="1" ht="16.5" customHeight="1">
      <c r="A195" s="38"/>
      <c r="B195" s="39"/>
      <c r="C195" s="227" t="s">
        <v>259</v>
      </c>
      <c r="D195" s="227" t="s">
        <v>166</v>
      </c>
      <c r="E195" s="228" t="s">
        <v>584</v>
      </c>
      <c r="F195" s="229" t="s">
        <v>585</v>
      </c>
      <c r="G195" s="230" t="s">
        <v>169</v>
      </c>
      <c r="H195" s="231">
        <v>7.4800000000000004</v>
      </c>
      <c r="I195" s="232"/>
      <c r="J195" s="233">
        <f>ROUND(I195*H195,2)</f>
        <v>0</v>
      </c>
      <c r="K195" s="229" t="s">
        <v>170</v>
      </c>
      <c r="L195" s="44"/>
      <c r="M195" s="234" t="s">
        <v>1</v>
      </c>
      <c r="N195" s="235" t="s">
        <v>38</v>
      </c>
      <c r="O195" s="91"/>
      <c r="P195" s="236">
        <f>O195*H195</f>
        <v>0</v>
      </c>
      <c r="Q195" s="236">
        <v>0.041744200000000002</v>
      </c>
      <c r="R195" s="236">
        <f>Q195*H195</f>
        <v>0.31224661600000003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171</v>
      </c>
      <c r="AT195" s="238" t="s">
        <v>166</v>
      </c>
      <c r="AU195" s="238" t="s">
        <v>82</v>
      </c>
      <c r="AY195" s="17" t="s">
        <v>164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80</v>
      </c>
      <c r="BK195" s="239">
        <f>ROUND(I195*H195,2)</f>
        <v>0</v>
      </c>
      <c r="BL195" s="17" t="s">
        <v>171</v>
      </c>
      <c r="BM195" s="238" t="s">
        <v>1756</v>
      </c>
    </row>
    <row r="196" s="2" customFormat="1">
      <c r="A196" s="38"/>
      <c r="B196" s="39"/>
      <c r="C196" s="40"/>
      <c r="D196" s="240" t="s">
        <v>173</v>
      </c>
      <c r="E196" s="40"/>
      <c r="F196" s="241" t="s">
        <v>587</v>
      </c>
      <c r="G196" s="40"/>
      <c r="H196" s="40"/>
      <c r="I196" s="242"/>
      <c r="J196" s="40"/>
      <c r="K196" s="40"/>
      <c r="L196" s="44"/>
      <c r="M196" s="243"/>
      <c r="N196" s="244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173</v>
      </c>
      <c r="AU196" s="17" t="s">
        <v>82</v>
      </c>
    </row>
    <row r="197" s="2" customFormat="1">
      <c r="A197" s="38"/>
      <c r="B197" s="39"/>
      <c r="C197" s="40"/>
      <c r="D197" s="245" t="s">
        <v>175</v>
      </c>
      <c r="E197" s="40"/>
      <c r="F197" s="246" t="s">
        <v>588</v>
      </c>
      <c r="G197" s="40"/>
      <c r="H197" s="40"/>
      <c r="I197" s="242"/>
      <c r="J197" s="40"/>
      <c r="K197" s="40"/>
      <c r="L197" s="44"/>
      <c r="M197" s="243"/>
      <c r="N197" s="24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82</v>
      </c>
    </row>
    <row r="198" s="13" customFormat="1">
      <c r="A198" s="13"/>
      <c r="B198" s="247"/>
      <c r="C198" s="248"/>
      <c r="D198" s="240" t="s">
        <v>177</v>
      </c>
      <c r="E198" s="249" t="s">
        <v>1</v>
      </c>
      <c r="F198" s="250" t="s">
        <v>180</v>
      </c>
      <c r="G198" s="248"/>
      <c r="H198" s="249" t="s">
        <v>1</v>
      </c>
      <c r="I198" s="251"/>
      <c r="J198" s="248"/>
      <c r="K198" s="248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177</v>
      </c>
      <c r="AU198" s="256" t="s">
        <v>82</v>
      </c>
      <c r="AV198" s="13" t="s">
        <v>80</v>
      </c>
      <c r="AW198" s="13" t="s">
        <v>30</v>
      </c>
      <c r="AX198" s="13" t="s">
        <v>73</v>
      </c>
      <c r="AY198" s="256" t="s">
        <v>164</v>
      </c>
    </row>
    <row r="199" s="14" customFormat="1">
      <c r="A199" s="14"/>
      <c r="B199" s="257"/>
      <c r="C199" s="258"/>
      <c r="D199" s="240" t="s">
        <v>177</v>
      </c>
      <c r="E199" s="259" t="s">
        <v>1</v>
      </c>
      <c r="F199" s="260" t="s">
        <v>1757</v>
      </c>
      <c r="G199" s="258"/>
      <c r="H199" s="261">
        <v>1.5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177</v>
      </c>
      <c r="AU199" s="267" t="s">
        <v>82</v>
      </c>
      <c r="AV199" s="14" t="s">
        <v>82</v>
      </c>
      <c r="AW199" s="14" t="s">
        <v>30</v>
      </c>
      <c r="AX199" s="14" t="s">
        <v>73</v>
      </c>
      <c r="AY199" s="267" t="s">
        <v>164</v>
      </c>
    </row>
    <row r="200" s="14" customFormat="1">
      <c r="A200" s="14"/>
      <c r="B200" s="257"/>
      <c r="C200" s="258"/>
      <c r="D200" s="240" t="s">
        <v>177</v>
      </c>
      <c r="E200" s="259" t="s">
        <v>1</v>
      </c>
      <c r="F200" s="260" t="s">
        <v>1758</v>
      </c>
      <c r="G200" s="258"/>
      <c r="H200" s="261">
        <v>0.25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177</v>
      </c>
      <c r="AU200" s="267" t="s">
        <v>82</v>
      </c>
      <c r="AV200" s="14" t="s">
        <v>82</v>
      </c>
      <c r="AW200" s="14" t="s">
        <v>30</v>
      </c>
      <c r="AX200" s="14" t="s">
        <v>73</v>
      </c>
      <c r="AY200" s="267" t="s">
        <v>164</v>
      </c>
    </row>
    <row r="201" s="13" customFormat="1">
      <c r="A201" s="13"/>
      <c r="B201" s="247"/>
      <c r="C201" s="248"/>
      <c r="D201" s="240" t="s">
        <v>177</v>
      </c>
      <c r="E201" s="249" t="s">
        <v>1</v>
      </c>
      <c r="F201" s="250" t="s">
        <v>1750</v>
      </c>
      <c r="G201" s="248"/>
      <c r="H201" s="249" t="s">
        <v>1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177</v>
      </c>
      <c r="AU201" s="256" t="s">
        <v>82</v>
      </c>
      <c r="AV201" s="13" t="s">
        <v>80</v>
      </c>
      <c r="AW201" s="13" t="s">
        <v>30</v>
      </c>
      <c r="AX201" s="13" t="s">
        <v>73</v>
      </c>
      <c r="AY201" s="256" t="s">
        <v>164</v>
      </c>
    </row>
    <row r="202" s="14" customFormat="1">
      <c r="A202" s="14"/>
      <c r="B202" s="257"/>
      <c r="C202" s="258"/>
      <c r="D202" s="240" t="s">
        <v>177</v>
      </c>
      <c r="E202" s="259" t="s">
        <v>1</v>
      </c>
      <c r="F202" s="260" t="s">
        <v>1759</v>
      </c>
      <c r="G202" s="258"/>
      <c r="H202" s="261">
        <v>1.8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177</v>
      </c>
      <c r="AU202" s="267" t="s">
        <v>82</v>
      </c>
      <c r="AV202" s="14" t="s">
        <v>82</v>
      </c>
      <c r="AW202" s="14" t="s">
        <v>30</v>
      </c>
      <c r="AX202" s="14" t="s">
        <v>73</v>
      </c>
      <c r="AY202" s="267" t="s">
        <v>164</v>
      </c>
    </row>
    <row r="203" s="14" customFormat="1">
      <c r="A203" s="14"/>
      <c r="B203" s="257"/>
      <c r="C203" s="258"/>
      <c r="D203" s="240" t="s">
        <v>177</v>
      </c>
      <c r="E203" s="259" t="s">
        <v>1</v>
      </c>
      <c r="F203" s="260" t="s">
        <v>1760</v>
      </c>
      <c r="G203" s="258"/>
      <c r="H203" s="261">
        <v>0.47999999999999998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177</v>
      </c>
      <c r="AU203" s="267" t="s">
        <v>82</v>
      </c>
      <c r="AV203" s="14" t="s">
        <v>82</v>
      </c>
      <c r="AW203" s="14" t="s">
        <v>30</v>
      </c>
      <c r="AX203" s="14" t="s">
        <v>73</v>
      </c>
      <c r="AY203" s="267" t="s">
        <v>164</v>
      </c>
    </row>
    <row r="204" s="13" customFormat="1">
      <c r="A204" s="13"/>
      <c r="B204" s="247"/>
      <c r="C204" s="248"/>
      <c r="D204" s="240" t="s">
        <v>177</v>
      </c>
      <c r="E204" s="249" t="s">
        <v>1</v>
      </c>
      <c r="F204" s="250" t="s">
        <v>178</v>
      </c>
      <c r="G204" s="248"/>
      <c r="H204" s="249" t="s">
        <v>1</v>
      </c>
      <c r="I204" s="251"/>
      <c r="J204" s="248"/>
      <c r="K204" s="248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177</v>
      </c>
      <c r="AU204" s="256" t="s">
        <v>82</v>
      </c>
      <c r="AV204" s="13" t="s">
        <v>80</v>
      </c>
      <c r="AW204" s="13" t="s">
        <v>30</v>
      </c>
      <c r="AX204" s="13" t="s">
        <v>73</v>
      </c>
      <c r="AY204" s="256" t="s">
        <v>164</v>
      </c>
    </row>
    <row r="205" s="14" customFormat="1">
      <c r="A205" s="14"/>
      <c r="B205" s="257"/>
      <c r="C205" s="258"/>
      <c r="D205" s="240" t="s">
        <v>177</v>
      </c>
      <c r="E205" s="259" t="s">
        <v>1</v>
      </c>
      <c r="F205" s="260" t="s">
        <v>1758</v>
      </c>
      <c r="G205" s="258"/>
      <c r="H205" s="261">
        <v>0.25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7" t="s">
        <v>177</v>
      </c>
      <c r="AU205" s="267" t="s">
        <v>82</v>
      </c>
      <c r="AV205" s="14" t="s">
        <v>82</v>
      </c>
      <c r="AW205" s="14" t="s">
        <v>30</v>
      </c>
      <c r="AX205" s="14" t="s">
        <v>73</v>
      </c>
      <c r="AY205" s="267" t="s">
        <v>164</v>
      </c>
    </row>
    <row r="206" s="14" customFormat="1">
      <c r="A206" s="14"/>
      <c r="B206" s="257"/>
      <c r="C206" s="258"/>
      <c r="D206" s="240" t="s">
        <v>177</v>
      </c>
      <c r="E206" s="259" t="s">
        <v>1</v>
      </c>
      <c r="F206" s="260" t="s">
        <v>1757</v>
      </c>
      <c r="G206" s="258"/>
      <c r="H206" s="261">
        <v>1.5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7" t="s">
        <v>177</v>
      </c>
      <c r="AU206" s="267" t="s">
        <v>82</v>
      </c>
      <c r="AV206" s="14" t="s">
        <v>82</v>
      </c>
      <c r="AW206" s="14" t="s">
        <v>30</v>
      </c>
      <c r="AX206" s="14" t="s">
        <v>73</v>
      </c>
      <c r="AY206" s="267" t="s">
        <v>164</v>
      </c>
    </row>
    <row r="207" s="13" customFormat="1">
      <c r="A207" s="13"/>
      <c r="B207" s="247"/>
      <c r="C207" s="248"/>
      <c r="D207" s="240" t="s">
        <v>177</v>
      </c>
      <c r="E207" s="249" t="s">
        <v>1</v>
      </c>
      <c r="F207" s="250" t="s">
        <v>1752</v>
      </c>
      <c r="G207" s="248"/>
      <c r="H207" s="249" t="s">
        <v>1</v>
      </c>
      <c r="I207" s="251"/>
      <c r="J207" s="248"/>
      <c r="K207" s="248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177</v>
      </c>
      <c r="AU207" s="256" t="s">
        <v>82</v>
      </c>
      <c r="AV207" s="13" t="s">
        <v>80</v>
      </c>
      <c r="AW207" s="13" t="s">
        <v>30</v>
      </c>
      <c r="AX207" s="13" t="s">
        <v>73</v>
      </c>
      <c r="AY207" s="256" t="s">
        <v>164</v>
      </c>
    </row>
    <row r="208" s="14" customFormat="1">
      <c r="A208" s="14"/>
      <c r="B208" s="257"/>
      <c r="C208" s="258"/>
      <c r="D208" s="240" t="s">
        <v>177</v>
      </c>
      <c r="E208" s="259" t="s">
        <v>1</v>
      </c>
      <c r="F208" s="260" t="s">
        <v>1761</v>
      </c>
      <c r="G208" s="258"/>
      <c r="H208" s="261">
        <v>1.2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177</v>
      </c>
      <c r="AU208" s="267" t="s">
        <v>82</v>
      </c>
      <c r="AV208" s="14" t="s">
        <v>82</v>
      </c>
      <c r="AW208" s="14" t="s">
        <v>30</v>
      </c>
      <c r="AX208" s="14" t="s">
        <v>73</v>
      </c>
      <c r="AY208" s="267" t="s">
        <v>164</v>
      </c>
    </row>
    <row r="209" s="14" customFormat="1">
      <c r="A209" s="14"/>
      <c r="B209" s="257"/>
      <c r="C209" s="258"/>
      <c r="D209" s="240" t="s">
        <v>177</v>
      </c>
      <c r="E209" s="259" t="s">
        <v>1</v>
      </c>
      <c r="F209" s="260" t="s">
        <v>1762</v>
      </c>
      <c r="G209" s="258"/>
      <c r="H209" s="261">
        <v>0.5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177</v>
      </c>
      <c r="AU209" s="267" t="s">
        <v>82</v>
      </c>
      <c r="AV209" s="14" t="s">
        <v>82</v>
      </c>
      <c r="AW209" s="14" t="s">
        <v>30</v>
      </c>
      <c r="AX209" s="14" t="s">
        <v>73</v>
      </c>
      <c r="AY209" s="267" t="s">
        <v>164</v>
      </c>
    </row>
    <row r="210" s="15" customFormat="1">
      <c r="A210" s="15"/>
      <c r="B210" s="268"/>
      <c r="C210" s="269"/>
      <c r="D210" s="240" t="s">
        <v>177</v>
      </c>
      <c r="E210" s="270" t="s">
        <v>1</v>
      </c>
      <c r="F210" s="271" t="s">
        <v>182</v>
      </c>
      <c r="G210" s="269"/>
      <c r="H210" s="272">
        <v>7.4800000000000004</v>
      </c>
      <c r="I210" s="273"/>
      <c r="J210" s="269"/>
      <c r="K210" s="269"/>
      <c r="L210" s="274"/>
      <c r="M210" s="275"/>
      <c r="N210" s="276"/>
      <c r="O210" s="276"/>
      <c r="P210" s="276"/>
      <c r="Q210" s="276"/>
      <c r="R210" s="276"/>
      <c r="S210" s="276"/>
      <c r="T210" s="27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8" t="s">
        <v>177</v>
      </c>
      <c r="AU210" s="278" t="s">
        <v>82</v>
      </c>
      <c r="AV210" s="15" t="s">
        <v>171</v>
      </c>
      <c r="AW210" s="15" t="s">
        <v>30</v>
      </c>
      <c r="AX210" s="15" t="s">
        <v>80</v>
      </c>
      <c r="AY210" s="278" t="s">
        <v>164</v>
      </c>
    </row>
    <row r="211" s="2" customFormat="1" ht="16.5" customHeight="1">
      <c r="A211" s="38"/>
      <c r="B211" s="39"/>
      <c r="C211" s="227" t="s">
        <v>265</v>
      </c>
      <c r="D211" s="227" t="s">
        <v>166</v>
      </c>
      <c r="E211" s="228" t="s">
        <v>593</v>
      </c>
      <c r="F211" s="229" t="s">
        <v>594</v>
      </c>
      <c r="G211" s="230" t="s">
        <v>169</v>
      </c>
      <c r="H211" s="231">
        <v>7.4800000000000004</v>
      </c>
      <c r="I211" s="232"/>
      <c r="J211" s="233">
        <f>ROUND(I211*H211,2)</f>
        <v>0</v>
      </c>
      <c r="K211" s="229" t="s">
        <v>170</v>
      </c>
      <c r="L211" s="44"/>
      <c r="M211" s="234" t="s">
        <v>1</v>
      </c>
      <c r="N211" s="235" t="s">
        <v>38</v>
      </c>
      <c r="O211" s="91"/>
      <c r="P211" s="236">
        <f>O211*H211</f>
        <v>0</v>
      </c>
      <c r="Q211" s="236">
        <v>1.5E-05</v>
      </c>
      <c r="R211" s="236">
        <f>Q211*H211</f>
        <v>0.0001122</v>
      </c>
      <c r="S211" s="236">
        <v>0</v>
      </c>
      <c r="T211" s="23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171</v>
      </c>
      <c r="AT211" s="238" t="s">
        <v>166</v>
      </c>
      <c r="AU211" s="238" t="s">
        <v>82</v>
      </c>
      <c r="AY211" s="17" t="s">
        <v>164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80</v>
      </c>
      <c r="BK211" s="239">
        <f>ROUND(I211*H211,2)</f>
        <v>0</v>
      </c>
      <c r="BL211" s="17" t="s">
        <v>171</v>
      </c>
      <c r="BM211" s="238" t="s">
        <v>1763</v>
      </c>
    </row>
    <row r="212" s="2" customFormat="1">
      <c r="A212" s="38"/>
      <c r="B212" s="39"/>
      <c r="C212" s="40"/>
      <c r="D212" s="240" t="s">
        <v>173</v>
      </c>
      <c r="E212" s="40"/>
      <c r="F212" s="241" t="s">
        <v>596</v>
      </c>
      <c r="G212" s="40"/>
      <c r="H212" s="40"/>
      <c r="I212" s="242"/>
      <c r="J212" s="40"/>
      <c r="K212" s="40"/>
      <c r="L212" s="44"/>
      <c r="M212" s="243"/>
      <c r="N212" s="244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173</v>
      </c>
      <c r="AU212" s="17" t="s">
        <v>82</v>
      </c>
    </row>
    <row r="213" s="2" customFormat="1">
      <c r="A213" s="38"/>
      <c r="B213" s="39"/>
      <c r="C213" s="40"/>
      <c r="D213" s="245" t="s">
        <v>175</v>
      </c>
      <c r="E213" s="40"/>
      <c r="F213" s="246" t="s">
        <v>597</v>
      </c>
      <c r="G213" s="40"/>
      <c r="H213" s="40"/>
      <c r="I213" s="242"/>
      <c r="J213" s="40"/>
      <c r="K213" s="40"/>
      <c r="L213" s="44"/>
      <c r="M213" s="243"/>
      <c r="N213" s="244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82</v>
      </c>
    </row>
    <row r="214" s="14" customFormat="1">
      <c r="A214" s="14"/>
      <c r="B214" s="257"/>
      <c r="C214" s="258"/>
      <c r="D214" s="240" t="s">
        <v>177</v>
      </c>
      <c r="E214" s="259" t="s">
        <v>1</v>
      </c>
      <c r="F214" s="260" t="s">
        <v>1764</v>
      </c>
      <c r="G214" s="258"/>
      <c r="H214" s="261">
        <v>7.4800000000000004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177</v>
      </c>
      <c r="AU214" s="267" t="s">
        <v>82</v>
      </c>
      <c r="AV214" s="14" t="s">
        <v>82</v>
      </c>
      <c r="AW214" s="14" t="s">
        <v>30</v>
      </c>
      <c r="AX214" s="14" t="s">
        <v>80</v>
      </c>
      <c r="AY214" s="267" t="s">
        <v>164</v>
      </c>
    </row>
    <row r="215" s="2" customFormat="1" ht="16.5" customHeight="1">
      <c r="A215" s="38"/>
      <c r="B215" s="39"/>
      <c r="C215" s="227" t="s">
        <v>275</v>
      </c>
      <c r="D215" s="227" t="s">
        <v>166</v>
      </c>
      <c r="E215" s="228" t="s">
        <v>599</v>
      </c>
      <c r="F215" s="229" t="s">
        <v>600</v>
      </c>
      <c r="G215" s="230" t="s">
        <v>216</v>
      </c>
      <c r="H215" s="231">
        <v>0.14099999999999999</v>
      </c>
      <c r="I215" s="232"/>
      <c r="J215" s="233">
        <f>ROUND(I215*H215,2)</f>
        <v>0</v>
      </c>
      <c r="K215" s="229" t="s">
        <v>170</v>
      </c>
      <c r="L215" s="44"/>
      <c r="M215" s="234" t="s">
        <v>1</v>
      </c>
      <c r="N215" s="235" t="s">
        <v>38</v>
      </c>
      <c r="O215" s="91"/>
      <c r="P215" s="236">
        <f>O215*H215</f>
        <v>0</v>
      </c>
      <c r="Q215" s="236">
        <v>1.0487652000000001</v>
      </c>
      <c r="R215" s="236">
        <f>Q215*H215</f>
        <v>0.1478758932</v>
      </c>
      <c r="S215" s="236">
        <v>0</v>
      </c>
      <c r="T215" s="23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171</v>
      </c>
      <c r="AT215" s="238" t="s">
        <v>166</v>
      </c>
      <c r="AU215" s="238" t="s">
        <v>82</v>
      </c>
      <c r="AY215" s="17" t="s">
        <v>164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80</v>
      </c>
      <c r="BK215" s="239">
        <f>ROUND(I215*H215,2)</f>
        <v>0</v>
      </c>
      <c r="BL215" s="17" t="s">
        <v>171</v>
      </c>
      <c r="BM215" s="238" t="s">
        <v>1765</v>
      </c>
    </row>
    <row r="216" s="2" customFormat="1">
      <c r="A216" s="38"/>
      <c r="B216" s="39"/>
      <c r="C216" s="40"/>
      <c r="D216" s="240" t="s">
        <v>173</v>
      </c>
      <c r="E216" s="40"/>
      <c r="F216" s="241" t="s">
        <v>602</v>
      </c>
      <c r="G216" s="40"/>
      <c r="H216" s="40"/>
      <c r="I216" s="242"/>
      <c r="J216" s="40"/>
      <c r="K216" s="40"/>
      <c r="L216" s="44"/>
      <c r="M216" s="243"/>
      <c r="N216" s="244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173</v>
      </c>
      <c r="AU216" s="17" t="s">
        <v>82</v>
      </c>
    </row>
    <row r="217" s="2" customFormat="1">
      <c r="A217" s="38"/>
      <c r="B217" s="39"/>
      <c r="C217" s="40"/>
      <c r="D217" s="245" t="s">
        <v>175</v>
      </c>
      <c r="E217" s="40"/>
      <c r="F217" s="246" t="s">
        <v>603</v>
      </c>
      <c r="G217" s="40"/>
      <c r="H217" s="40"/>
      <c r="I217" s="242"/>
      <c r="J217" s="40"/>
      <c r="K217" s="40"/>
      <c r="L217" s="44"/>
      <c r="M217" s="243"/>
      <c r="N217" s="244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175</v>
      </c>
      <c r="AU217" s="17" t="s">
        <v>82</v>
      </c>
    </row>
    <row r="218" s="14" customFormat="1">
      <c r="A218" s="14"/>
      <c r="B218" s="257"/>
      <c r="C218" s="258"/>
      <c r="D218" s="240" t="s">
        <v>177</v>
      </c>
      <c r="E218" s="259" t="s">
        <v>1</v>
      </c>
      <c r="F218" s="260" t="s">
        <v>1766</v>
      </c>
      <c r="G218" s="258"/>
      <c r="H218" s="261">
        <v>0.14099999999999999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177</v>
      </c>
      <c r="AU218" s="267" t="s">
        <v>82</v>
      </c>
      <c r="AV218" s="14" t="s">
        <v>82</v>
      </c>
      <c r="AW218" s="14" t="s">
        <v>30</v>
      </c>
      <c r="AX218" s="14" t="s">
        <v>80</v>
      </c>
      <c r="AY218" s="267" t="s">
        <v>164</v>
      </c>
    </row>
    <row r="219" s="2" customFormat="1" ht="24.15" customHeight="1">
      <c r="A219" s="38"/>
      <c r="B219" s="39"/>
      <c r="C219" s="227" t="s">
        <v>282</v>
      </c>
      <c r="D219" s="227" t="s">
        <v>166</v>
      </c>
      <c r="E219" s="228" t="s">
        <v>605</v>
      </c>
      <c r="F219" s="229" t="s">
        <v>606</v>
      </c>
      <c r="G219" s="230" t="s">
        <v>202</v>
      </c>
      <c r="H219" s="231">
        <v>0.54000000000000004</v>
      </c>
      <c r="I219" s="232"/>
      <c r="J219" s="233">
        <f>ROUND(I219*H219,2)</f>
        <v>0</v>
      </c>
      <c r="K219" s="229" t="s">
        <v>170</v>
      </c>
      <c r="L219" s="44"/>
      <c r="M219" s="234" t="s">
        <v>1</v>
      </c>
      <c r="N219" s="235" t="s">
        <v>38</v>
      </c>
      <c r="O219" s="91"/>
      <c r="P219" s="236">
        <f>O219*H219</f>
        <v>0</v>
      </c>
      <c r="Q219" s="236">
        <v>2.6843599999999999</v>
      </c>
      <c r="R219" s="236">
        <f>Q219*H219</f>
        <v>1.4495544</v>
      </c>
      <c r="S219" s="236">
        <v>0</v>
      </c>
      <c r="T219" s="23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171</v>
      </c>
      <c r="AT219" s="238" t="s">
        <v>166</v>
      </c>
      <c r="AU219" s="238" t="s">
        <v>82</v>
      </c>
      <c r="AY219" s="17" t="s">
        <v>164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80</v>
      </c>
      <c r="BK219" s="239">
        <f>ROUND(I219*H219,2)</f>
        <v>0</v>
      </c>
      <c r="BL219" s="17" t="s">
        <v>171</v>
      </c>
      <c r="BM219" s="238" t="s">
        <v>1767</v>
      </c>
    </row>
    <row r="220" s="2" customFormat="1">
      <c r="A220" s="38"/>
      <c r="B220" s="39"/>
      <c r="C220" s="40"/>
      <c r="D220" s="240" t="s">
        <v>173</v>
      </c>
      <c r="E220" s="40"/>
      <c r="F220" s="241" t="s">
        <v>608</v>
      </c>
      <c r="G220" s="40"/>
      <c r="H220" s="40"/>
      <c r="I220" s="242"/>
      <c r="J220" s="40"/>
      <c r="K220" s="40"/>
      <c r="L220" s="44"/>
      <c r="M220" s="243"/>
      <c r="N220" s="244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173</v>
      </c>
      <c r="AU220" s="17" t="s">
        <v>82</v>
      </c>
    </row>
    <row r="221" s="2" customFormat="1">
      <c r="A221" s="38"/>
      <c r="B221" s="39"/>
      <c r="C221" s="40"/>
      <c r="D221" s="245" t="s">
        <v>175</v>
      </c>
      <c r="E221" s="40"/>
      <c r="F221" s="246" t="s">
        <v>609</v>
      </c>
      <c r="G221" s="40"/>
      <c r="H221" s="40"/>
      <c r="I221" s="242"/>
      <c r="J221" s="40"/>
      <c r="K221" s="40"/>
      <c r="L221" s="44"/>
      <c r="M221" s="243"/>
      <c r="N221" s="244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175</v>
      </c>
      <c r="AU221" s="17" t="s">
        <v>82</v>
      </c>
    </row>
    <row r="222" s="13" customFormat="1">
      <c r="A222" s="13"/>
      <c r="B222" s="247"/>
      <c r="C222" s="248"/>
      <c r="D222" s="240" t="s">
        <v>177</v>
      </c>
      <c r="E222" s="249" t="s">
        <v>1</v>
      </c>
      <c r="F222" s="250" t="s">
        <v>1768</v>
      </c>
      <c r="G222" s="248"/>
      <c r="H222" s="249" t="s">
        <v>1</v>
      </c>
      <c r="I222" s="251"/>
      <c r="J222" s="248"/>
      <c r="K222" s="248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177</v>
      </c>
      <c r="AU222" s="256" t="s">
        <v>82</v>
      </c>
      <c r="AV222" s="13" t="s">
        <v>80</v>
      </c>
      <c r="AW222" s="13" t="s">
        <v>30</v>
      </c>
      <c r="AX222" s="13" t="s">
        <v>73</v>
      </c>
      <c r="AY222" s="256" t="s">
        <v>164</v>
      </c>
    </row>
    <row r="223" s="14" customFormat="1">
      <c r="A223" s="14"/>
      <c r="B223" s="257"/>
      <c r="C223" s="258"/>
      <c r="D223" s="240" t="s">
        <v>177</v>
      </c>
      <c r="E223" s="259" t="s">
        <v>1</v>
      </c>
      <c r="F223" s="260" t="s">
        <v>1769</v>
      </c>
      <c r="G223" s="258"/>
      <c r="H223" s="261">
        <v>0.54000000000000004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7" t="s">
        <v>177</v>
      </c>
      <c r="AU223" s="267" t="s">
        <v>82</v>
      </c>
      <c r="AV223" s="14" t="s">
        <v>82</v>
      </c>
      <c r="AW223" s="14" t="s">
        <v>30</v>
      </c>
      <c r="AX223" s="14" t="s">
        <v>73</v>
      </c>
      <c r="AY223" s="267" t="s">
        <v>164</v>
      </c>
    </row>
    <row r="224" s="15" customFormat="1">
      <c r="A224" s="15"/>
      <c r="B224" s="268"/>
      <c r="C224" s="269"/>
      <c r="D224" s="240" t="s">
        <v>177</v>
      </c>
      <c r="E224" s="270" t="s">
        <v>1</v>
      </c>
      <c r="F224" s="271" t="s">
        <v>182</v>
      </c>
      <c r="G224" s="269"/>
      <c r="H224" s="272">
        <v>0.54000000000000004</v>
      </c>
      <c r="I224" s="273"/>
      <c r="J224" s="269"/>
      <c r="K224" s="269"/>
      <c r="L224" s="274"/>
      <c r="M224" s="275"/>
      <c r="N224" s="276"/>
      <c r="O224" s="276"/>
      <c r="P224" s="276"/>
      <c r="Q224" s="276"/>
      <c r="R224" s="276"/>
      <c r="S224" s="276"/>
      <c r="T224" s="27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8" t="s">
        <v>177</v>
      </c>
      <c r="AU224" s="278" t="s">
        <v>82</v>
      </c>
      <c r="AV224" s="15" t="s">
        <v>171</v>
      </c>
      <c r="AW224" s="15" t="s">
        <v>30</v>
      </c>
      <c r="AX224" s="15" t="s">
        <v>80</v>
      </c>
      <c r="AY224" s="278" t="s">
        <v>164</v>
      </c>
    </row>
    <row r="225" s="12" customFormat="1" ht="22.8" customHeight="1">
      <c r="A225" s="12"/>
      <c r="B225" s="211"/>
      <c r="C225" s="212"/>
      <c r="D225" s="213" t="s">
        <v>72</v>
      </c>
      <c r="E225" s="225" t="s">
        <v>171</v>
      </c>
      <c r="F225" s="225" t="s">
        <v>290</v>
      </c>
      <c r="G225" s="212"/>
      <c r="H225" s="212"/>
      <c r="I225" s="215"/>
      <c r="J225" s="226">
        <f>BK225</f>
        <v>0</v>
      </c>
      <c r="K225" s="212"/>
      <c r="L225" s="217"/>
      <c r="M225" s="218"/>
      <c r="N225" s="219"/>
      <c r="O225" s="219"/>
      <c r="P225" s="220">
        <f>SUM(P226:P242)</f>
        <v>0</v>
      </c>
      <c r="Q225" s="219"/>
      <c r="R225" s="220">
        <f>SUM(R226:R242)</f>
        <v>30.214130699999998</v>
      </c>
      <c r="S225" s="219"/>
      <c r="T225" s="221">
        <f>SUM(T226:T242)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2" t="s">
        <v>80</v>
      </c>
      <c r="AT225" s="223" t="s">
        <v>72</v>
      </c>
      <c r="AU225" s="223" t="s">
        <v>80</v>
      </c>
      <c r="AY225" s="222" t="s">
        <v>164</v>
      </c>
      <c r="BK225" s="224">
        <f>SUM(BK226:BK242)</f>
        <v>0</v>
      </c>
    </row>
    <row r="226" s="2" customFormat="1" ht="24.15" customHeight="1">
      <c r="A226" s="38"/>
      <c r="B226" s="39"/>
      <c r="C226" s="227" t="s">
        <v>8</v>
      </c>
      <c r="D226" s="227" t="s">
        <v>166</v>
      </c>
      <c r="E226" s="228" t="s">
        <v>291</v>
      </c>
      <c r="F226" s="229" t="s">
        <v>292</v>
      </c>
      <c r="G226" s="230" t="s">
        <v>216</v>
      </c>
      <c r="H226" s="231">
        <v>0.098000000000000004</v>
      </c>
      <c r="I226" s="232"/>
      <c r="J226" s="233">
        <f>ROUND(I226*H226,2)</f>
        <v>0</v>
      </c>
      <c r="K226" s="229" t="s">
        <v>170</v>
      </c>
      <c r="L226" s="44"/>
      <c r="M226" s="234" t="s">
        <v>1</v>
      </c>
      <c r="N226" s="235" t="s">
        <v>38</v>
      </c>
      <c r="O226" s="91"/>
      <c r="P226" s="236">
        <f>O226*H226</f>
        <v>0</v>
      </c>
      <c r="Q226" s="236">
        <v>1.0606640000000001</v>
      </c>
      <c r="R226" s="236">
        <f>Q226*H226</f>
        <v>0.10394507200000001</v>
      </c>
      <c r="S226" s="236">
        <v>0</v>
      </c>
      <c r="T226" s="23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171</v>
      </c>
      <c r="AT226" s="238" t="s">
        <v>166</v>
      </c>
      <c r="AU226" s="238" t="s">
        <v>82</v>
      </c>
      <c r="AY226" s="17" t="s">
        <v>164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80</v>
      </c>
      <c r="BK226" s="239">
        <f>ROUND(I226*H226,2)</f>
        <v>0</v>
      </c>
      <c r="BL226" s="17" t="s">
        <v>171</v>
      </c>
      <c r="BM226" s="238" t="s">
        <v>1770</v>
      </c>
    </row>
    <row r="227" s="2" customFormat="1">
      <c r="A227" s="38"/>
      <c r="B227" s="39"/>
      <c r="C227" s="40"/>
      <c r="D227" s="240" t="s">
        <v>173</v>
      </c>
      <c r="E227" s="40"/>
      <c r="F227" s="241" t="s">
        <v>294</v>
      </c>
      <c r="G227" s="40"/>
      <c r="H227" s="40"/>
      <c r="I227" s="242"/>
      <c r="J227" s="40"/>
      <c r="K227" s="40"/>
      <c r="L227" s="44"/>
      <c r="M227" s="243"/>
      <c r="N227" s="244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173</v>
      </c>
      <c r="AU227" s="17" t="s">
        <v>82</v>
      </c>
    </row>
    <row r="228" s="2" customFormat="1">
      <c r="A228" s="38"/>
      <c r="B228" s="39"/>
      <c r="C228" s="40"/>
      <c r="D228" s="245" t="s">
        <v>175</v>
      </c>
      <c r="E228" s="40"/>
      <c r="F228" s="246" t="s">
        <v>295</v>
      </c>
      <c r="G228" s="40"/>
      <c r="H228" s="40"/>
      <c r="I228" s="242"/>
      <c r="J228" s="40"/>
      <c r="K228" s="40"/>
      <c r="L228" s="44"/>
      <c r="M228" s="243"/>
      <c r="N228" s="244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175</v>
      </c>
      <c r="AU228" s="17" t="s">
        <v>82</v>
      </c>
    </row>
    <row r="229" s="2" customFormat="1">
      <c r="A229" s="38"/>
      <c r="B229" s="39"/>
      <c r="C229" s="40"/>
      <c r="D229" s="240" t="s">
        <v>206</v>
      </c>
      <c r="E229" s="40"/>
      <c r="F229" s="279" t="s">
        <v>1771</v>
      </c>
      <c r="G229" s="40"/>
      <c r="H229" s="40"/>
      <c r="I229" s="242"/>
      <c r="J229" s="40"/>
      <c r="K229" s="40"/>
      <c r="L229" s="44"/>
      <c r="M229" s="243"/>
      <c r="N229" s="244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206</v>
      </c>
      <c r="AU229" s="17" t="s">
        <v>82</v>
      </c>
    </row>
    <row r="230" s="13" customFormat="1">
      <c r="A230" s="13"/>
      <c r="B230" s="247"/>
      <c r="C230" s="248"/>
      <c r="D230" s="240" t="s">
        <v>177</v>
      </c>
      <c r="E230" s="249" t="s">
        <v>1</v>
      </c>
      <c r="F230" s="250" t="s">
        <v>297</v>
      </c>
      <c r="G230" s="248"/>
      <c r="H230" s="249" t="s">
        <v>1</v>
      </c>
      <c r="I230" s="251"/>
      <c r="J230" s="248"/>
      <c r="K230" s="248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177</v>
      </c>
      <c r="AU230" s="256" t="s">
        <v>82</v>
      </c>
      <c r="AV230" s="13" t="s">
        <v>80</v>
      </c>
      <c r="AW230" s="13" t="s">
        <v>30</v>
      </c>
      <c r="AX230" s="13" t="s">
        <v>73</v>
      </c>
      <c r="AY230" s="256" t="s">
        <v>164</v>
      </c>
    </row>
    <row r="231" s="14" customFormat="1">
      <c r="A231" s="14"/>
      <c r="B231" s="257"/>
      <c r="C231" s="258"/>
      <c r="D231" s="240" t="s">
        <v>177</v>
      </c>
      <c r="E231" s="259" t="s">
        <v>1</v>
      </c>
      <c r="F231" s="260" t="s">
        <v>1772</v>
      </c>
      <c r="G231" s="258"/>
      <c r="H231" s="261">
        <v>0.098000000000000004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7" t="s">
        <v>177</v>
      </c>
      <c r="AU231" s="267" t="s">
        <v>82</v>
      </c>
      <c r="AV231" s="14" t="s">
        <v>82</v>
      </c>
      <c r="AW231" s="14" t="s">
        <v>30</v>
      </c>
      <c r="AX231" s="14" t="s">
        <v>73</v>
      </c>
      <c r="AY231" s="267" t="s">
        <v>164</v>
      </c>
    </row>
    <row r="232" s="15" customFormat="1">
      <c r="A232" s="15"/>
      <c r="B232" s="268"/>
      <c r="C232" s="269"/>
      <c r="D232" s="240" t="s">
        <v>177</v>
      </c>
      <c r="E232" s="270" t="s">
        <v>1</v>
      </c>
      <c r="F232" s="271" t="s">
        <v>182</v>
      </c>
      <c r="G232" s="269"/>
      <c r="H232" s="272">
        <v>0.098000000000000004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8" t="s">
        <v>177</v>
      </c>
      <c r="AU232" s="278" t="s">
        <v>82</v>
      </c>
      <c r="AV232" s="15" t="s">
        <v>171</v>
      </c>
      <c r="AW232" s="15" t="s">
        <v>30</v>
      </c>
      <c r="AX232" s="15" t="s">
        <v>80</v>
      </c>
      <c r="AY232" s="278" t="s">
        <v>164</v>
      </c>
    </row>
    <row r="233" s="2" customFormat="1" ht="33" customHeight="1">
      <c r="A233" s="38"/>
      <c r="B233" s="39"/>
      <c r="C233" s="227" t="s">
        <v>299</v>
      </c>
      <c r="D233" s="227" t="s">
        <v>166</v>
      </c>
      <c r="E233" s="228" t="s">
        <v>300</v>
      </c>
      <c r="F233" s="229" t="s">
        <v>301</v>
      </c>
      <c r="G233" s="230" t="s">
        <v>169</v>
      </c>
      <c r="H233" s="231">
        <v>29.300000000000001</v>
      </c>
      <c r="I233" s="232"/>
      <c r="J233" s="233">
        <f>ROUND(I233*H233,2)</f>
        <v>0</v>
      </c>
      <c r="K233" s="229" t="s">
        <v>170</v>
      </c>
      <c r="L233" s="44"/>
      <c r="M233" s="234" t="s">
        <v>1</v>
      </c>
      <c r="N233" s="235" t="s">
        <v>38</v>
      </c>
      <c r="O233" s="91"/>
      <c r="P233" s="236">
        <f>O233*H233</f>
        <v>0</v>
      </c>
      <c r="Q233" s="236">
        <v>1.031199</v>
      </c>
      <c r="R233" s="236">
        <f>Q233*H233</f>
        <v>30.214130699999998</v>
      </c>
      <c r="S233" s="236">
        <v>0</v>
      </c>
      <c r="T233" s="23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171</v>
      </c>
      <c r="AT233" s="238" t="s">
        <v>166</v>
      </c>
      <c r="AU233" s="238" t="s">
        <v>82</v>
      </c>
      <c r="AY233" s="17" t="s">
        <v>164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80</v>
      </c>
      <c r="BK233" s="239">
        <f>ROUND(I233*H233,2)</f>
        <v>0</v>
      </c>
      <c r="BL233" s="17" t="s">
        <v>171</v>
      </c>
      <c r="BM233" s="238" t="s">
        <v>1773</v>
      </c>
    </row>
    <row r="234" s="2" customFormat="1">
      <c r="A234" s="38"/>
      <c r="B234" s="39"/>
      <c r="C234" s="40"/>
      <c r="D234" s="240" t="s">
        <v>173</v>
      </c>
      <c r="E234" s="40"/>
      <c r="F234" s="241" t="s">
        <v>303</v>
      </c>
      <c r="G234" s="40"/>
      <c r="H234" s="40"/>
      <c r="I234" s="242"/>
      <c r="J234" s="40"/>
      <c r="K234" s="40"/>
      <c r="L234" s="44"/>
      <c r="M234" s="243"/>
      <c r="N234" s="244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173</v>
      </c>
      <c r="AU234" s="17" t="s">
        <v>82</v>
      </c>
    </row>
    <row r="235" s="2" customFormat="1">
      <c r="A235" s="38"/>
      <c r="B235" s="39"/>
      <c r="C235" s="40"/>
      <c r="D235" s="245" t="s">
        <v>175</v>
      </c>
      <c r="E235" s="40"/>
      <c r="F235" s="246" t="s">
        <v>304</v>
      </c>
      <c r="G235" s="40"/>
      <c r="H235" s="40"/>
      <c r="I235" s="242"/>
      <c r="J235" s="40"/>
      <c r="K235" s="40"/>
      <c r="L235" s="44"/>
      <c r="M235" s="243"/>
      <c r="N235" s="244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82</v>
      </c>
    </row>
    <row r="236" s="13" customFormat="1">
      <c r="A236" s="13"/>
      <c r="B236" s="247"/>
      <c r="C236" s="248"/>
      <c r="D236" s="240" t="s">
        <v>177</v>
      </c>
      <c r="E236" s="249" t="s">
        <v>1</v>
      </c>
      <c r="F236" s="250" t="s">
        <v>239</v>
      </c>
      <c r="G236" s="248"/>
      <c r="H236" s="249" t="s">
        <v>1</v>
      </c>
      <c r="I236" s="251"/>
      <c r="J236" s="248"/>
      <c r="K236" s="248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177</v>
      </c>
      <c r="AU236" s="256" t="s">
        <v>82</v>
      </c>
      <c r="AV236" s="13" t="s">
        <v>80</v>
      </c>
      <c r="AW236" s="13" t="s">
        <v>30</v>
      </c>
      <c r="AX236" s="13" t="s">
        <v>73</v>
      </c>
      <c r="AY236" s="256" t="s">
        <v>164</v>
      </c>
    </row>
    <row r="237" s="14" customFormat="1">
      <c r="A237" s="14"/>
      <c r="B237" s="257"/>
      <c r="C237" s="258"/>
      <c r="D237" s="240" t="s">
        <v>177</v>
      </c>
      <c r="E237" s="259" t="s">
        <v>1</v>
      </c>
      <c r="F237" s="260" t="s">
        <v>1774</v>
      </c>
      <c r="G237" s="258"/>
      <c r="H237" s="261">
        <v>20.300000000000001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7" t="s">
        <v>177</v>
      </c>
      <c r="AU237" s="267" t="s">
        <v>82</v>
      </c>
      <c r="AV237" s="14" t="s">
        <v>82</v>
      </c>
      <c r="AW237" s="14" t="s">
        <v>30</v>
      </c>
      <c r="AX237" s="14" t="s">
        <v>73</v>
      </c>
      <c r="AY237" s="267" t="s">
        <v>164</v>
      </c>
    </row>
    <row r="238" s="13" customFormat="1">
      <c r="A238" s="13"/>
      <c r="B238" s="247"/>
      <c r="C238" s="248"/>
      <c r="D238" s="240" t="s">
        <v>177</v>
      </c>
      <c r="E238" s="249" t="s">
        <v>1</v>
      </c>
      <c r="F238" s="250" t="s">
        <v>288</v>
      </c>
      <c r="G238" s="248"/>
      <c r="H238" s="249" t="s">
        <v>1</v>
      </c>
      <c r="I238" s="251"/>
      <c r="J238" s="248"/>
      <c r="K238" s="248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177</v>
      </c>
      <c r="AU238" s="256" t="s">
        <v>82</v>
      </c>
      <c r="AV238" s="13" t="s">
        <v>80</v>
      </c>
      <c r="AW238" s="13" t="s">
        <v>30</v>
      </c>
      <c r="AX238" s="13" t="s">
        <v>73</v>
      </c>
      <c r="AY238" s="256" t="s">
        <v>164</v>
      </c>
    </row>
    <row r="239" s="14" customFormat="1">
      <c r="A239" s="14"/>
      <c r="B239" s="257"/>
      <c r="C239" s="258"/>
      <c r="D239" s="240" t="s">
        <v>177</v>
      </c>
      <c r="E239" s="259" t="s">
        <v>1</v>
      </c>
      <c r="F239" s="260" t="s">
        <v>1775</v>
      </c>
      <c r="G239" s="258"/>
      <c r="H239" s="261">
        <v>6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7" t="s">
        <v>177</v>
      </c>
      <c r="AU239" s="267" t="s">
        <v>82</v>
      </c>
      <c r="AV239" s="14" t="s">
        <v>82</v>
      </c>
      <c r="AW239" s="14" t="s">
        <v>30</v>
      </c>
      <c r="AX239" s="14" t="s">
        <v>73</v>
      </c>
      <c r="AY239" s="267" t="s">
        <v>164</v>
      </c>
    </row>
    <row r="240" s="13" customFormat="1">
      <c r="A240" s="13"/>
      <c r="B240" s="247"/>
      <c r="C240" s="248"/>
      <c r="D240" s="240" t="s">
        <v>177</v>
      </c>
      <c r="E240" s="249" t="s">
        <v>1</v>
      </c>
      <c r="F240" s="250" t="s">
        <v>1776</v>
      </c>
      <c r="G240" s="248"/>
      <c r="H240" s="249" t="s">
        <v>1</v>
      </c>
      <c r="I240" s="251"/>
      <c r="J240" s="248"/>
      <c r="K240" s="248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177</v>
      </c>
      <c r="AU240" s="256" t="s">
        <v>82</v>
      </c>
      <c r="AV240" s="13" t="s">
        <v>80</v>
      </c>
      <c r="AW240" s="13" t="s">
        <v>30</v>
      </c>
      <c r="AX240" s="13" t="s">
        <v>73</v>
      </c>
      <c r="AY240" s="256" t="s">
        <v>164</v>
      </c>
    </row>
    <row r="241" s="14" customFormat="1">
      <c r="A241" s="14"/>
      <c r="B241" s="257"/>
      <c r="C241" s="258"/>
      <c r="D241" s="240" t="s">
        <v>177</v>
      </c>
      <c r="E241" s="259" t="s">
        <v>1</v>
      </c>
      <c r="F241" s="260" t="s">
        <v>1777</v>
      </c>
      <c r="G241" s="258"/>
      <c r="H241" s="261">
        <v>3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7" t="s">
        <v>177</v>
      </c>
      <c r="AU241" s="267" t="s">
        <v>82</v>
      </c>
      <c r="AV241" s="14" t="s">
        <v>82</v>
      </c>
      <c r="AW241" s="14" t="s">
        <v>30</v>
      </c>
      <c r="AX241" s="14" t="s">
        <v>73</v>
      </c>
      <c r="AY241" s="267" t="s">
        <v>164</v>
      </c>
    </row>
    <row r="242" s="15" customFormat="1">
      <c r="A242" s="15"/>
      <c r="B242" s="268"/>
      <c r="C242" s="269"/>
      <c r="D242" s="240" t="s">
        <v>177</v>
      </c>
      <c r="E242" s="270" t="s">
        <v>1</v>
      </c>
      <c r="F242" s="271" t="s">
        <v>182</v>
      </c>
      <c r="G242" s="269"/>
      <c r="H242" s="272">
        <v>29.300000000000001</v>
      </c>
      <c r="I242" s="273"/>
      <c r="J242" s="269"/>
      <c r="K242" s="269"/>
      <c r="L242" s="274"/>
      <c r="M242" s="275"/>
      <c r="N242" s="276"/>
      <c r="O242" s="276"/>
      <c r="P242" s="276"/>
      <c r="Q242" s="276"/>
      <c r="R242" s="276"/>
      <c r="S242" s="276"/>
      <c r="T242" s="27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8" t="s">
        <v>177</v>
      </c>
      <c r="AU242" s="278" t="s">
        <v>82</v>
      </c>
      <c r="AV242" s="15" t="s">
        <v>171</v>
      </c>
      <c r="AW242" s="15" t="s">
        <v>30</v>
      </c>
      <c r="AX242" s="15" t="s">
        <v>80</v>
      </c>
      <c r="AY242" s="278" t="s">
        <v>164</v>
      </c>
    </row>
    <row r="243" s="12" customFormat="1" ht="22.8" customHeight="1">
      <c r="A243" s="12"/>
      <c r="B243" s="211"/>
      <c r="C243" s="212"/>
      <c r="D243" s="213" t="s">
        <v>72</v>
      </c>
      <c r="E243" s="225" t="s">
        <v>213</v>
      </c>
      <c r="F243" s="225" t="s">
        <v>863</v>
      </c>
      <c r="G243" s="212"/>
      <c r="H243" s="212"/>
      <c r="I243" s="215"/>
      <c r="J243" s="226">
        <f>BK243</f>
        <v>0</v>
      </c>
      <c r="K243" s="212"/>
      <c r="L243" s="217"/>
      <c r="M243" s="218"/>
      <c r="N243" s="219"/>
      <c r="O243" s="219"/>
      <c r="P243" s="220">
        <f>SUM(P244:P259)</f>
        <v>0</v>
      </c>
      <c r="Q243" s="219"/>
      <c r="R243" s="220">
        <f>SUM(R244:R259)</f>
        <v>0.46757248759999998</v>
      </c>
      <c r="S243" s="219"/>
      <c r="T243" s="221">
        <f>SUM(T244:T259)</f>
        <v>0.5121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2" t="s">
        <v>80</v>
      </c>
      <c r="AT243" s="223" t="s">
        <v>72</v>
      </c>
      <c r="AU243" s="223" t="s">
        <v>80</v>
      </c>
      <c r="AY243" s="222" t="s">
        <v>164</v>
      </c>
      <c r="BK243" s="224">
        <f>SUM(BK244:BK259)</f>
        <v>0</v>
      </c>
    </row>
    <row r="244" s="2" customFormat="1" ht="16.5" customHeight="1">
      <c r="A244" s="38"/>
      <c r="B244" s="39"/>
      <c r="C244" s="280" t="s">
        <v>316</v>
      </c>
      <c r="D244" s="280" t="s">
        <v>243</v>
      </c>
      <c r="E244" s="281" t="s">
        <v>881</v>
      </c>
      <c r="F244" s="282" t="s">
        <v>882</v>
      </c>
      <c r="G244" s="283" t="s">
        <v>246</v>
      </c>
      <c r="H244" s="284">
        <v>10.358000000000001</v>
      </c>
      <c r="I244" s="285"/>
      <c r="J244" s="286">
        <f>ROUND(I244*H244,2)</f>
        <v>0</v>
      </c>
      <c r="K244" s="282" t="s">
        <v>170</v>
      </c>
      <c r="L244" s="287"/>
      <c r="M244" s="288" t="s">
        <v>1</v>
      </c>
      <c r="N244" s="289" t="s">
        <v>38</v>
      </c>
      <c r="O244" s="91"/>
      <c r="P244" s="236">
        <f>O244*H244</f>
        <v>0</v>
      </c>
      <c r="Q244" s="236">
        <v>0.001</v>
      </c>
      <c r="R244" s="236">
        <f>Q244*H244</f>
        <v>0.010358000000000001</v>
      </c>
      <c r="S244" s="236">
        <v>0</v>
      </c>
      <c r="T244" s="23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8" t="s">
        <v>231</v>
      </c>
      <c r="AT244" s="238" t="s">
        <v>243</v>
      </c>
      <c r="AU244" s="238" t="s">
        <v>82</v>
      </c>
      <c r="AY244" s="17" t="s">
        <v>164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7" t="s">
        <v>80</v>
      </c>
      <c r="BK244" s="239">
        <f>ROUND(I244*H244,2)</f>
        <v>0</v>
      </c>
      <c r="BL244" s="17" t="s">
        <v>171</v>
      </c>
      <c r="BM244" s="238" t="s">
        <v>1778</v>
      </c>
    </row>
    <row r="245" s="2" customFormat="1">
      <c r="A245" s="38"/>
      <c r="B245" s="39"/>
      <c r="C245" s="40"/>
      <c r="D245" s="240" t="s">
        <v>173</v>
      </c>
      <c r="E245" s="40"/>
      <c r="F245" s="241" t="s">
        <v>882</v>
      </c>
      <c r="G245" s="40"/>
      <c r="H245" s="40"/>
      <c r="I245" s="242"/>
      <c r="J245" s="40"/>
      <c r="K245" s="40"/>
      <c r="L245" s="44"/>
      <c r="M245" s="243"/>
      <c r="N245" s="244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173</v>
      </c>
      <c r="AU245" s="17" t="s">
        <v>82</v>
      </c>
    </row>
    <row r="246" s="2" customFormat="1">
      <c r="A246" s="38"/>
      <c r="B246" s="39"/>
      <c r="C246" s="40"/>
      <c r="D246" s="240" t="s">
        <v>206</v>
      </c>
      <c r="E246" s="40"/>
      <c r="F246" s="279" t="s">
        <v>884</v>
      </c>
      <c r="G246" s="40"/>
      <c r="H246" s="40"/>
      <c r="I246" s="242"/>
      <c r="J246" s="40"/>
      <c r="K246" s="40"/>
      <c r="L246" s="44"/>
      <c r="M246" s="243"/>
      <c r="N246" s="244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206</v>
      </c>
      <c r="AU246" s="17" t="s">
        <v>82</v>
      </c>
    </row>
    <row r="247" s="14" customFormat="1">
      <c r="A247" s="14"/>
      <c r="B247" s="257"/>
      <c r="C247" s="258"/>
      <c r="D247" s="240" t="s">
        <v>177</v>
      </c>
      <c r="E247" s="259" t="s">
        <v>1</v>
      </c>
      <c r="F247" s="260" t="s">
        <v>1779</v>
      </c>
      <c r="G247" s="258"/>
      <c r="H247" s="261">
        <v>10.358000000000001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177</v>
      </c>
      <c r="AU247" s="267" t="s">
        <v>82</v>
      </c>
      <c r="AV247" s="14" t="s">
        <v>82</v>
      </c>
      <c r="AW247" s="14" t="s">
        <v>30</v>
      </c>
      <c r="AX247" s="14" t="s">
        <v>80</v>
      </c>
      <c r="AY247" s="267" t="s">
        <v>164</v>
      </c>
    </row>
    <row r="248" s="2" customFormat="1" ht="33" customHeight="1">
      <c r="A248" s="38"/>
      <c r="B248" s="39"/>
      <c r="C248" s="227" t="s">
        <v>324</v>
      </c>
      <c r="D248" s="227" t="s">
        <v>166</v>
      </c>
      <c r="E248" s="228" t="s">
        <v>871</v>
      </c>
      <c r="F248" s="229" t="s">
        <v>872</v>
      </c>
      <c r="G248" s="230" t="s">
        <v>169</v>
      </c>
      <c r="H248" s="231">
        <v>6.8280000000000003</v>
      </c>
      <c r="I248" s="232"/>
      <c r="J248" s="233">
        <f>ROUND(I248*H248,2)</f>
        <v>0</v>
      </c>
      <c r="K248" s="229" t="s">
        <v>170</v>
      </c>
      <c r="L248" s="44"/>
      <c r="M248" s="234" t="s">
        <v>1</v>
      </c>
      <c r="N248" s="235" t="s">
        <v>38</v>
      </c>
      <c r="O248" s="91"/>
      <c r="P248" s="236">
        <f>O248*H248</f>
        <v>0</v>
      </c>
      <c r="Q248" s="236">
        <v>0.066961699999999999</v>
      </c>
      <c r="R248" s="236">
        <f>Q248*H248</f>
        <v>0.4572144876</v>
      </c>
      <c r="S248" s="236">
        <v>0.074999999999999997</v>
      </c>
      <c r="T248" s="237">
        <f>S248*H248</f>
        <v>0.5121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171</v>
      </c>
      <c r="AT248" s="238" t="s">
        <v>166</v>
      </c>
      <c r="AU248" s="238" t="s">
        <v>82</v>
      </c>
      <c r="AY248" s="17" t="s">
        <v>164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80</v>
      </c>
      <c r="BK248" s="239">
        <f>ROUND(I248*H248,2)</f>
        <v>0</v>
      </c>
      <c r="BL248" s="17" t="s">
        <v>171</v>
      </c>
      <c r="BM248" s="238" t="s">
        <v>1780</v>
      </c>
    </row>
    <row r="249" s="2" customFormat="1">
      <c r="A249" s="38"/>
      <c r="B249" s="39"/>
      <c r="C249" s="40"/>
      <c r="D249" s="240" t="s">
        <v>173</v>
      </c>
      <c r="E249" s="40"/>
      <c r="F249" s="241" t="s">
        <v>874</v>
      </c>
      <c r="G249" s="40"/>
      <c r="H249" s="40"/>
      <c r="I249" s="242"/>
      <c r="J249" s="40"/>
      <c r="K249" s="40"/>
      <c r="L249" s="44"/>
      <c r="M249" s="243"/>
      <c r="N249" s="244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173</v>
      </c>
      <c r="AU249" s="17" t="s">
        <v>82</v>
      </c>
    </row>
    <row r="250" s="2" customFormat="1">
      <c r="A250" s="38"/>
      <c r="B250" s="39"/>
      <c r="C250" s="40"/>
      <c r="D250" s="245" t="s">
        <v>175</v>
      </c>
      <c r="E250" s="40"/>
      <c r="F250" s="246" t="s">
        <v>875</v>
      </c>
      <c r="G250" s="40"/>
      <c r="H250" s="40"/>
      <c r="I250" s="242"/>
      <c r="J250" s="40"/>
      <c r="K250" s="40"/>
      <c r="L250" s="44"/>
      <c r="M250" s="243"/>
      <c r="N250" s="244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175</v>
      </c>
      <c r="AU250" s="17" t="s">
        <v>82</v>
      </c>
    </row>
    <row r="251" s="2" customFormat="1">
      <c r="A251" s="38"/>
      <c r="B251" s="39"/>
      <c r="C251" s="40"/>
      <c r="D251" s="240" t="s">
        <v>206</v>
      </c>
      <c r="E251" s="40"/>
      <c r="F251" s="279" t="s">
        <v>1645</v>
      </c>
      <c r="G251" s="40"/>
      <c r="H251" s="40"/>
      <c r="I251" s="242"/>
      <c r="J251" s="40"/>
      <c r="K251" s="40"/>
      <c r="L251" s="44"/>
      <c r="M251" s="243"/>
      <c r="N251" s="244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206</v>
      </c>
      <c r="AU251" s="17" t="s">
        <v>82</v>
      </c>
    </row>
    <row r="252" s="13" customFormat="1">
      <c r="A252" s="13"/>
      <c r="B252" s="247"/>
      <c r="C252" s="248"/>
      <c r="D252" s="240" t="s">
        <v>177</v>
      </c>
      <c r="E252" s="249" t="s">
        <v>1</v>
      </c>
      <c r="F252" s="250" t="s">
        <v>1646</v>
      </c>
      <c r="G252" s="248"/>
      <c r="H252" s="249" t="s">
        <v>1</v>
      </c>
      <c r="I252" s="251"/>
      <c r="J252" s="248"/>
      <c r="K252" s="248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177</v>
      </c>
      <c r="AU252" s="256" t="s">
        <v>82</v>
      </c>
      <c r="AV252" s="13" t="s">
        <v>80</v>
      </c>
      <c r="AW252" s="13" t="s">
        <v>30</v>
      </c>
      <c r="AX252" s="13" t="s">
        <v>73</v>
      </c>
      <c r="AY252" s="256" t="s">
        <v>164</v>
      </c>
    </row>
    <row r="253" s="13" customFormat="1">
      <c r="A253" s="13"/>
      <c r="B253" s="247"/>
      <c r="C253" s="248"/>
      <c r="D253" s="240" t="s">
        <v>177</v>
      </c>
      <c r="E253" s="249" t="s">
        <v>1</v>
      </c>
      <c r="F253" s="250" t="s">
        <v>1647</v>
      </c>
      <c r="G253" s="248"/>
      <c r="H253" s="249" t="s">
        <v>1</v>
      </c>
      <c r="I253" s="251"/>
      <c r="J253" s="248"/>
      <c r="K253" s="248"/>
      <c r="L253" s="252"/>
      <c r="M253" s="253"/>
      <c r="N253" s="254"/>
      <c r="O253" s="254"/>
      <c r="P253" s="254"/>
      <c r="Q253" s="254"/>
      <c r="R253" s="254"/>
      <c r="S253" s="254"/>
      <c r="T253" s="25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6" t="s">
        <v>177</v>
      </c>
      <c r="AU253" s="256" t="s">
        <v>82</v>
      </c>
      <c r="AV253" s="13" t="s">
        <v>80</v>
      </c>
      <c r="AW253" s="13" t="s">
        <v>30</v>
      </c>
      <c r="AX253" s="13" t="s">
        <v>73</v>
      </c>
      <c r="AY253" s="256" t="s">
        <v>164</v>
      </c>
    </row>
    <row r="254" s="14" customFormat="1">
      <c r="A254" s="14"/>
      <c r="B254" s="257"/>
      <c r="C254" s="258"/>
      <c r="D254" s="240" t="s">
        <v>177</v>
      </c>
      <c r="E254" s="259" t="s">
        <v>1</v>
      </c>
      <c r="F254" s="260" t="s">
        <v>1781</v>
      </c>
      <c r="G254" s="258"/>
      <c r="H254" s="261">
        <v>4.3200000000000003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7" t="s">
        <v>177</v>
      </c>
      <c r="AU254" s="267" t="s">
        <v>82</v>
      </c>
      <c r="AV254" s="14" t="s">
        <v>82</v>
      </c>
      <c r="AW254" s="14" t="s">
        <v>30</v>
      </c>
      <c r="AX254" s="14" t="s">
        <v>73</v>
      </c>
      <c r="AY254" s="267" t="s">
        <v>164</v>
      </c>
    </row>
    <row r="255" s="13" customFormat="1">
      <c r="A255" s="13"/>
      <c r="B255" s="247"/>
      <c r="C255" s="248"/>
      <c r="D255" s="240" t="s">
        <v>177</v>
      </c>
      <c r="E255" s="249" t="s">
        <v>1</v>
      </c>
      <c r="F255" s="250" t="s">
        <v>1649</v>
      </c>
      <c r="G255" s="248"/>
      <c r="H255" s="249" t="s">
        <v>1</v>
      </c>
      <c r="I255" s="251"/>
      <c r="J255" s="248"/>
      <c r="K255" s="248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177</v>
      </c>
      <c r="AU255" s="256" t="s">
        <v>82</v>
      </c>
      <c r="AV255" s="13" t="s">
        <v>80</v>
      </c>
      <c r="AW255" s="13" t="s">
        <v>30</v>
      </c>
      <c r="AX255" s="13" t="s">
        <v>73</v>
      </c>
      <c r="AY255" s="256" t="s">
        <v>164</v>
      </c>
    </row>
    <row r="256" s="14" customFormat="1">
      <c r="A256" s="14"/>
      <c r="B256" s="257"/>
      <c r="C256" s="258"/>
      <c r="D256" s="240" t="s">
        <v>177</v>
      </c>
      <c r="E256" s="259" t="s">
        <v>1</v>
      </c>
      <c r="F256" s="260" t="s">
        <v>1782</v>
      </c>
      <c r="G256" s="258"/>
      <c r="H256" s="261">
        <v>1.8480000000000001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7" t="s">
        <v>177</v>
      </c>
      <c r="AU256" s="267" t="s">
        <v>82</v>
      </c>
      <c r="AV256" s="14" t="s">
        <v>82</v>
      </c>
      <c r="AW256" s="14" t="s">
        <v>30</v>
      </c>
      <c r="AX256" s="14" t="s">
        <v>73</v>
      </c>
      <c r="AY256" s="267" t="s">
        <v>164</v>
      </c>
    </row>
    <row r="257" s="13" customFormat="1">
      <c r="A257" s="13"/>
      <c r="B257" s="247"/>
      <c r="C257" s="248"/>
      <c r="D257" s="240" t="s">
        <v>177</v>
      </c>
      <c r="E257" s="249" t="s">
        <v>1</v>
      </c>
      <c r="F257" s="250" t="s">
        <v>1651</v>
      </c>
      <c r="G257" s="248"/>
      <c r="H257" s="249" t="s">
        <v>1</v>
      </c>
      <c r="I257" s="251"/>
      <c r="J257" s="248"/>
      <c r="K257" s="248"/>
      <c r="L257" s="252"/>
      <c r="M257" s="253"/>
      <c r="N257" s="254"/>
      <c r="O257" s="254"/>
      <c r="P257" s="254"/>
      <c r="Q257" s="254"/>
      <c r="R257" s="254"/>
      <c r="S257" s="254"/>
      <c r="T257" s="25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6" t="s">
        <v>177</v>
      </c>
      <c r="AU257" s="256" t="s">
        <v>82</v>
      </c>
      <c r="AV257" s="13" t="s">
        <v>80</v>
      </c>
      <c r="AW257" s="13" t="s">
        <v>30</v>
      </c>
      <c r="AX257" s="13" t="s">
        <v>73</v>
      </c>
      <c r="AY257" s="256" t="s">
        <v>164</v>
      </c>
    </row>
    <row r="258" s="14" customFormat="1">
      <c r="A258" s="14"/>
      <c r="B258" s="257"/>
      <c r="C258" s="258"/>
      <c r="D258" s="240" t="s">
        <v>177</v>
      </c>
      <c r="E258" s="259" t="s">
        <v>1</v>
      </c>
      <c r="F258" s="260" t="s">
        <v>1783</v>
      </c>
      <c r="G258" s="258"/>
      <c r="H258" s="261">
        <v>0.66000000000000003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7" t="s">
        <v>177</v>
      </c>
      <c r="AU258" s="267" t="s">
        <v>82</v>
      </c>
      <c r="AV258" s="14" t="s">
        <v>82</v>
      </c>
      <c r="AW258" s="14" t="s">
        <v>30</v>
      </c>
      <c r="AX258" s="14" t="s">
        <v>73</v>
      </c>
      <c r="AY258" s="267" t="s">
        <v>164</v>
      </c>
    </row>
    <row r="259" s="15" customFormat="1">
      <c r="A259" s="15"/>
      <c r="B259" s="268"/>
      <c r="C259" s="269"/>
      <c r="D259" s="240" t="s">
        <v>177</v>
      </c>
      <c r="E259" s="270" t="s">
        <v>1</v>
      </c>
      <c r="F259" s="271" t="s">
        <v>182</v>
      </c>
      <c r="G259" s="269"/>
      <c r="H259" s="272">
        <v>6.8280000000000003</v>
      </c>
      <c r="I259" s="273"/>
      <c r="J259" s="269"/>
      <c r="K259" s="269"/>
      <c r="L259" s="274"/>
      <c r="M259" s="275"/>
      <c r="N259" s="276"/>
      <c r="O259" s="276"/>
      <c r="P259" s="276"/>
      <c r="Q259" s="276"/>
      <c r="R259" s="276"/>
      <c r="S259" s="276"/>
      <c r="T259" s="27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8" t="s">
        <v>177</v>
      </c>
      <c r="AU259" s="278" t="s">
        <v>82</v>
      </c>
      <c r="AV259" s="15" t="s">
        <v>171</v>
      </c>
      <c r="AW259" s="15" t="s">
        <v>30</v>
      </c>
      <c r="AX259" s="15" t="s">
        <v>80</v>
      </c>
      <c r="AY259" s="278" t="s">
        <v>164</v>
      </c>
    </row>
    <row r="260" s="12" customFormat="1" ht="22.8" customHeight="1">
      <c r="A260" s="12"/>
      <c r="B260" s="211"/>
      <c r="C260" s="212"/>
      <c r="D260" s="213" t="s">
        <v>72</v>
      </c>
      <c r="E260" s="225" t="s">
        <v>242</v>
      </c>
      <c r="F260" s="225" t="s">
        <v>315</v>
      </c>
      <c r="G260" s="212"/>
      <c r="H260" s="212"/>
      <c r="I260" s="215"/>
      <c r="J260" s="226">
        <f>BK260</f>
        <v>0</v>
      </c>
      <c r="K260" s="212"/>
      <c r="L260" s="217"/>
      <c r="M260" s="218"/>
      <c r="N260" s="219"/>
      <c r="O260" s="219"/>
      <c r="P260" s="220">
        <f>SUM(P261:P375)</f>
        <v>0</v>
      </c>
      <c r="Q260" s="219"/>
      <c r="R260" s="220">
        <f>SUM(R261:R375)</f>
        <v>10.127438125200001</v>
      </c>
      <c r="S260" s="219"/>
      <c r="T260" s="221">
        <f>SUM(T261:T375)</f>
        <v>22.744682000000001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2" t="s">
        <v>80</v>
      </c>
      <c r="AT260" s="223" t="s">
        <v>72</v>
      </c>
      <c r="AU260" s="223" t="s">
        <v>80</v>
      </c>
      <c r="AY260" s="222" t="s">
        <v>164</v>
      </c>
      <c r="BK260" s="224">
        <f>SUM(BK261:BK375)</f>
        <v>0</v>
      </c>
    </row>
    <row r="261" s="2" customFormat="1" ht="16.5" customHeight="1">
      <c r="A261" s="38"/>
      <c r="B261" s="39"/>
      <c r="C261" s="227" t="s">
        <v>338</v>
      </c>
      <c r="D261" s="227" t="s">
        <v>166</v>
      </c>
      <c r="E261" s="228" t="s">
        <v>887</v>
      </c>
      <c r="F261" s="229" t="s">
        <v>888</v>
      </c>
      <c r="G261" s="230" t="s">
        <v>692</v>
      </c>
      <c r="H261" s="231">
        <v>6</v>
      </c>
      <c r="I261" s="232"/>
      <c r="J261" s="233">
        <f>ROUND(I261*H261,2)</f>
        <v>0</v>
      </c>
      <c r="K261" s="229" t="s">
        <v>170</v>
      </c>
      <c r="L261" s="44"/>
      <c r="M261" s="234" t="s">
        <v>1</v>
      </c>
      <c r="N261" s="235" t="s">
        <v>38</v>
      </c>
      <c r="O261" s="91"/>
      <c r="P261" s="236">
        <f>O261*H261</f>
        <v>0</v>
      </c>
      <c r="Q261" s="236">
        <v>0.00117</v>
      </c>
      <c r="R261" s="236">
        <f>Q261*H261</f>
        <v>0.0070200000000000002</v>
      </c>
      <c r="S261" s="236">
        <v>0</v>
      </c>
      <c r="T261" s="23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171</v>
      </c>
      <c r="AT261" s="238" t="s">
        <v>166</v>
      </c>
      <c r="AU261" s="238" t="s">
        <v>82</v>
      </c>
      <c r="AY261" s="17" t="s">
        <v>164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80</v>
      </c>
      <c r="BK261" s="239">
        <f>ROUND(I261*H261,2)</f>
        <v>0</v>
      </c>
      <c r="BL261" s="17" t="s">
        <v>171</v>
      </c>
      <c r="BM261" s="238" t="s">
        <v>1784</v>
      </c>
    </row>
    <row r="262" s="2" customFormat="1">
      <c r="A262" s="38"/>
      <c r="B262" s="39"/>
      <c r="C262" s="40"/>
      <c r="D262" s="240" t="s">
        <v>173</v>
      </c>
      <c r="E262" s="40"/>
      <c r="F262" s="241" t="s">
        <v>890</v>
      </c>
      <c r="G262" s="40"/>
      <c r="H262" s="40"/>
      <c r="I262" s="242"/>
      <c r="J262" s="40"/>
      <c r="K262" s="40"/>
      <c r="L262" s="44"/>
      <c r="M262" s="243"/>
      <c r="N262" s="244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173</v>
      </c>
      <c r="AU262" s="17" t="s">
        <v>82</v>
      </c>
    </row>
    <row r="263" s="2" customFormat="1">
      <c r="A263" s="38"/>
      <c r="B263" s="39"/>
      <c r="C263" s="40"/>
      <c r="D263" s="245" t="s">
        <v>175</v>
      </c>
      <c r="E263" s="40"/>
      <c r="F263" s="246" t="s">
        <v>891</v>
      </c>
      <c r="G263" s="40"/>
      <c r="H263" s="40"/>
      <c r="I263" s="242"/>
      <c r="J263" s="40"/>
      <c r="K263" s="40"/>
      <c r="L263" s="44"/>
      <c r="M263" s="243"/>
      <c r="N263" s="244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175</v>
      </c>
      <c r="AU263" s="17" t="s">
        <v>82</v>
      </c>
    </row>
    <row r="264" s="14" customFormat="1">
      <c r="A264" s="14"/>
      <c r="B264" s="257"/>
      <c r="C264" s="258"/>
      <c r="D264" s="240" t="s">
        <v>177</v>
      </c>
      <c r="E264" s="259" t="s">
        <v>1</v>
      </c>
      <c r="F264" s="260" t="s">
        <v>1775</v>
      </c>
      <c r="G264" s="258"/>
      <c r="H264" s="261">
        <v>6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7" t="s">
        <v>177</v>
      </c>
      <c r="AU264" s="267" t="s">
        <v>82</v>
      </c>
      <c r="AV264" s="14" t="s">
        <v>82</v>
      </c>
      <c r="AW264" s="14" t="s">
        <v>30</v>
      </c>
      <c r="AX264" s="14" t="s">
        <v>73</v>
      </c>
      <c r="AY264" s="267" t="s">
        <v>164</v>
      </c>
    </row>
    <row r="265" s="15" customFormat="1">
      <c r="A265" s="15"/>
      <c r="B265" s="268"/>
      <c r="C265" s="269"/>
      <c r="D265" s="240" t="s">
        <v>177</v>
      </c>
      <c r="E265" s="270" t="s">
        <v>1</v>
      </c>
      <c r="F265" s="271" t="s">
        <v>182</v>
      </c>
      <c r="G265" s="269"/>
      <c r="H265" s="272">
        <v>6</v>
      </c>
      <c r="I265" s="273"/>
      <c r="J265" s="269"/>
      <c r="K265" s="269"/>
      <c r="L265" s="274"/>
      <c r="M265" s="275"/>
      <c r="N265" s="276"/>
      <c r="O265" s="276"/>
      <c r="P265" s="276"/>
      <c r="Q265" s="276"/>
      <c r="R265" s="276"/>
      <c r="S265" s="276"/>
      <c r="T265" s="27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8" t="s">
        <v>177</v>
      </c>
      <c r="AU265" s="278" t="s">
        <v>82</v>
      </c>
      <c r="AV265" s="15" t="s">
        <v>171</v>
      </c>
      <c r="AW265" s="15" t="s">
        <v>30</v>
      </c>
      <c r="AX265" s="15" t="s">
        <v>80</v>
      </c>
      <c r="AY265" s="278" t="s">
        <v>164</v>
      </c>
    </row>
    <row r="266" s="2" customFormat="1" ht="24.15" customHeight="1">
      <c r="A266" s="38"/>
      <c r="B266" s="39"/>
      <c r="C266" s="280" t="s">
        <v>345</v>
      </c>
      <c r="D266" s="280" t="s">
        <v>243</v>
      </c>
      <c r="E266" s="281" t="s">
        <v>909</v>
      </c>
      <c r="F266" s="282" t="s">
        <v>910</v>
      </c>
      <c r="G266" s="283" t="s">
        <v>216</v>
      </c>
      <c r="H266" s="284">
        <v>0.082000000000000003</v>
      </c>
      <c r="I266" s="285"/>
      <c r="J266" s="286">
        <f>ROUND(I266*H266,2)</f>
        <v>0</v>
      </c>
      <c r="K266" s="282" t="s">
        <v>170</v>
      </c>
      <c r="L266" s="287"/>
      <c r="M266" s="288" t="s">
        <v>1</v>
      </c>
      <c r="N266" s="289" t="s">
        <v>38</v>
      </c>
      <c r="O266" s="91"/>
      <c r="P266" s="236">
        <f>O266*H266</f>
        <v>0</v>
      </c>
      <c r="Q266" s="236">
        <v>1</v>
      </c>
      <c r="R266" s="236">
        <f>Q266*H266</f>
        <v>0.082000000000000003</v>
      </c>
      <c r="S266" s="236">
        <v>0</v>
      </c>
      <c r="T266" s="23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231</v>
      </c>
      <c r="AT266" s="238" t="s">
        <v>243</v>
      </c>
      <c r="AU266" s="238" t="s">
        <v>82</v>
      </c>
      <c r="AY266" s="17" t="s">
        <v>164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80</v>
      </c>
      <c r="BK266" s="239">
        <f>ROUND(I266*H266,2)</f>
        <v>0</v>
      </c>
      <c r="BL266" s="17" t="s">
        <v>171</v>
      </c>
      <c r="BM266" s="238" t="s">
        <v>1785</v>
      </c>
    </row>
    <row r="267" s="2" customFormat="1">
      <c r="A267" s="38"/>
      <c r="B267" s="39"/>
      <c r="C267" s="40"/>
      <c r="D267" s="240" t="s">
        <v>173</v>
      </c>
      <c r="E267" s="40"/>
      <c r="F267" s="241" t="s">
        <v>910</v>
      </c>
      <c r="G267" s="40"/>
      <c r="H267" s="40"/>
      <c r="I267" s="242"/>
      <c r="J267" s="40"/>
      <c r="K267" s="40"/>
      <c r="L267" s="44"/>
      <c r="M267" s="243"/>
      <c r="N267" s="244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173</v>
      </c>
      <c r="AU267" s="17" t="s">
        <v>82</v>
      </c>
    </row>
    <row r="268" s="2" customFormat="1">
      <c r="A268" s="38"/>
      <c r="B268" s="39"/>
      <c r="C268" s="40"/>
      <c r="D268" s="240" t="s">
        <v>206</v>
      </c>
      <c r="E268" s="40"/>
      <c r="F268" s="279" t="s">
        <v>1656</v>
      </c>
      <c r="G268" s="40"/>
      <c r="H268" s="40"/>
      <c r="I268" s="242"/>
      <c r="J268" s="40"/>
      <c r="K268" s="40"/>
      <c r="L268" s="44"/>
      <c r="M268" s="243"/>
      <c r="N268" s="244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206</v>
      </c>
      <c r="AU268" s="17" t="s">
        <v>82</v>
      </c>
    </row>
    <row r="269" s="13" customFormat="1">
      <c r="A269" s="13"/>
      <c r="B269" s="247"/>
      <c r="C269" s="248"/>
      <c r="D269" s="240" t="s">
        <v>177</v>
      </c>
      <c r="E269" s="249" t="s">
        <v>1</v>
      </c>
      <c r="F269" s="250" t="s">
        <v>1657</v>
      </c>
      <c r="G269" s="248"/>
      <c r="H269" s="249" t="s">
        <v>1</v>
      </c>
      <c r="I269" s="251"/>
      <c r="J269" s="248"/>
      <c r="K269" s="248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177</v>
      </c>
      <c r="AU269" s="256" t="s">
        <v>82</v>
      </c>
      <c r="AV269" s="13" t="s">
        <v>80</v>
      </c>
      <c r="AW269" s="13" t="s">
        <v>30</v>
      </c>
      <c r="AX269" s="13" t="s">
        <v>73</v>
      </c>
      <c r="AY269" s="256" t="s">
        <v>164</v>
      </c>
    </row>
    <row r="270" s="13" customFormat="1">
      <c r="A270" s="13"/>
      <c r="B270" s="247"/>
      <c r="C270" s="248"/>
      <c r="D270" s="240" t="s">
        <v>177</v>
      </c>
      <c r="E270" s="249" t="s">
        <v>1</v>
      </c>
      <c r="F270" s="250" t="s">
        <v>180</v>
      </c>
      <c r="G270" s="248"/>
      <c r="H270" s="249" t="s">
        <v>1</v>
      </c>
      <c r="I270" s="251"/>
      <c r="J270" s="248"/>
      <c r="K270" s="248"/>
      <c r="L270" s="252"/>
      <c r="M270" s="253"/>
      <c r="N270" s="254"/>
      <c r="O270" s="254"/>
      <c r="P270" s="254"/>
      <c r="Q270" s="254"/>
      <c r="R270" s="254"/>
      <c r="S270" s="254"/>
      <c r="T270" s="25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6" t="s">
        <v>177</v>
      </c>
      <c r="AU270" s="256" t="s">
        <v>82</v>
      </c>
      <c r="AV270" s="13" t="s">
        <v>80</v>
      </c>
      <c r="AW270" s="13" t="s">
        <v>30</v>
      </c>
      <c r="AX270" s="13" t="s">
        <v>73</v>
      </c>
      <c r="AY270" s="256" t="s">
        <v>164</v>
      </c>
    </row>
    <row r="271" s="14" customFormat="1">
      <c r="A271" s="14"/>
      <c r="B271" s="257"/>
      <c r="C271" s="258"/>
      <c r="D271" s="240" t="s">
        <v>177</v>
      </c>
      <c r="E271" s="259" t="s">
        <v>1</v>
      </c>
      <c r="F271" s="260" t="s">
        <v>1786</v>
      </c>
      <c r="G271" s="258"/>
      <c r="H271" s="261">
        <v>0.041000000000000002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7" t="s">
        <v>177</v>
      </c>
      <c r="AU271" s="267" t="s">
        <v>82</v>
      </c>
      <c r="AV271" s="14" t="s">
        <v>82</v>
      </c>
      <c r="AW271" s="14" t="s">
        <v>30</v>
      </c>
      <c r="AX271" s="14" t="s">
        <v>73</v>
      </c>
      <c r="AY271" s="267" t="s">
        <v>164</v>
      </c>
    </row>
    <row r="272" s="13" customFormat="1">
      <c r="A272" s="13"/>
      <c r="B272" s="247"/>
      <c r="C272" s="248"/>
      <c r="D272" s="240" t="s">
        <v>177</v>
      </c>
      <c r="E272" s="249" t="s">
        <v>1</v>
      </c>
      <c r="F272" s="250" t="s">
        <v>178</v>
      </c>
      <c r="G272" s="248"/>
      <c r="H272" s="249" t="s">
        <v>1</v>
      </c>
      <c r="I272" s="251"/>
      <c r="J272" s="248"/>
      <c r="K272" s="248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177</v>
      </c>
      <c r="AU272" s="256" t="s">
        <v>82</v>
      </c>
      <c r="AV272" s="13" t="s">
        <v>80</v>
      </c>
      <c r="AW272" s="13" t="s">
        <v>30</v>
      </c>
      <c r="AX272" s="13" t="s">
        <v>73</v>
      </c>
      <c r="AY272" s="256" t="s">
        <v>164</v>
      </c>
    </row>
    <row r="273" s="14" customFormat="1">
      <c r="A273" s="14"/>
      <c r="B273" s="257"/>
      <c r="C273" s="258"/>
      <c r="D273" s="240" t="s">
        <v>177</v>
      </c>
      <c r="E273" s="259" t="s">
        <v>1</v>
      </c>
      <c r="F273" s="260" t="s">
        <v>1786</v>
      </c>
      <c r="G273" s="258"/>
      <c r="H273" s="261">
        <v>0.041000000000000002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7" t="s">
        <v>177</v>
      </c>
      <c r="AU273" s="267" t="s">
        <v>82</v>
      </c>
      <c r="AV273" s="14" t="s">
        <v>82</v>
      </c>
      <c r="AW273" s="14" t="s">
        <v>30</v>
      </c>
      <c r="AX273" s="14" t="s">
        <v>73</v>
      </c>
      <c r="AY273" s="267" t="s">
        <v>164</v>
      </c>
    </row>
    <row r="274" s="15" customFormat="1">
      <c r="A274" s="15"/>
      <c r="B274" s="268"/>
      <c r="C274" s="269"/>
      <c r="D274" s="240" t="s">
        <v>177</v>
      </c>
      <c r="E274" s="270" t="s">
        <v>1</v>
      </c>
      <c r="F274" s="271" t="s">
        <v>182</v>
      </c>
      <c r="G274" s="269"/>
      <c r="H274" s="272">
        <v>0.082000000000000003</v>
      </c>
      <c r="I274" s="273"/>
      <c r="J274" s="269"/>
      <c r="K274" s="269"/>
      <c r="L274" s="274"/>
      <c r="M274" s="275"/>
      <c r="N274" s="276"/>
      <c r="O274" s="276"/>
      <c r="P274" s="276"/>
      <c r="Q274" s="276"/>
      <c r="R274" s="276"/>
      <c r="S274" s="276"/>
      <c r="T274" s="27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8" t="s">
        <v>177</v>
      </c>
      <c r="AU274" s="278" t="s">
        <v>82</v>
      </c>
      <c r="AV274" s="15" t="s">
        <v>171</v>
      </c>
      <c r="AW274" s="15" t="s">
        <v>30</v>
      </c>
      <c r="AX274" s="15" t="s">
        <v>80</v>
      </c>
      <c r="AY274" s="278" t="s">
        <v>164</v>
      </c>
    </row>
    <row r="275" s="2" customFormat="1" ht="24.15" customHeight="1">
      <c r="A275" s="38"/>
      <c r="B275" s="39"/>
      <c r="C275" s="280" t="s">
        <v>7</v>
      </c>
      <c r="D275" s="280" t="s">
        <v>243</v>
      </c>
      <c r="E275" s="281" t="s">
        <v>903</v>
      </c>
      <c r="F275" s="282" t="s">
        <v>904</v>
      </c>
      <c r="G275" s="283" t="s">
        <v>216</v>
      </c>
      <c r="H275" s="284">
        <v>0.055</v>
      </c>
      <c r="I275" s="285"/>
      <c r="J275" s="286">
        <f>ROUND(I275*H275,2)</f>
        <v>0</v>
      </c>
      <c r="K275" s="282" t="s">
        <v>170</v>
      </c>
      <c r="L275" s="287"/>
      <c r="M275" s="288" t="s">
        <v>1</v>
      </c>
      <c r="N275" s="289" t="s">
        <v>38</v>
      </c>
      <c r="O275" s="91"/>
      <c r="P275" s="236">
        <f>O275*H275</f>
        <v>0</v>
      </c>
      <c r="Q275" s="236">
        <v>1</v>
      </c>
      <c r="R275" s="236">
        <f>Q275*H275</f>
        <v>0.055</v>
      </c>
      <c r="S275" s="236">
        <v>0</v>
      </c>
      <c r="T275" s="23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231</v>
      </c>
      <c r="AT275" s="238" t="s">
        <v>243</v>
      </c>
      <c r="AU275" s="238" t="s">
        <v>82</v>
      </c>
      <c r="AY275" s="17" t="s">
        <v>164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80</v>
      </c>
      <c r="BK275" s="239">
        <f>ROUND(I275*H275,2)</f>
        <v>0</v>
      </c>
      <c r="BL275" s="17" t="s">
        <v>171</v>
      </c>
      <c r="BM275" s="238" t="s">
        <v>1787</v>
      </c>
    </row>
    <row r="276" s="2" customFormat="1">
      <c r="A276" s="38"/>
      <c r="B276" s="39"/>
      <c r="C276" s="40"/>
      <c r="D276" s="240" t="s">
        <v>173</v>
      </c>
      <c r="E276" s="40"/>
      <c r="F276" s="241" t="s">
        <v>904</v>
      </c>
      <c r="G276" s="40"/>
      <c r="H276" s="40"/>
      <c r="I276" s="242"/>
      <c r="J276" s="40"/>
      <c r="K276" s="40"/>
      <c r="L276" s="44"/>
      <c r="M276" s="243"/>
      <c r="N276" s="244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173</v>
      </c>
      <c r="AU276" s="17" t="s">
        <v>82</v>
      </c>
    </row>
    <row r="277" s="2" customFormat="1">
      <c r="A277" s="38"/>
      <c r="B277" s="39"/>
      <c r="C277" s="40"/>
      <c r="D277" s="240" t="s">
        <v>206</v>
      </c>
      <c r="E277" s="40"/>
      <c r="F277" s="279" t="s">
        <v>906</v>
      </c>
      <c r="G277" s="40"/>
      <c r="H277" s="40"/>
      <c r="I277" s="242"/>
      <c r="J277" s="40"/>
      <c r="K277" s="40"/>
      <c r="L277" s="44"/>
      <c r="M277" s="243"/>
      <c r="N277" s="244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206</v>
      </c>
      <c r="AU277" s="17" t="s">
        <v>82</v>
      </c>
    </row>
    <row r="278" s="13" customFormat="1">
      <c r="A278" s="13"/>
      <c r="B278" s="247"/>
      <c r="C278" s="248"/>
      <c r="D278" s="240" t="s">
        <v>177</v>
      </c>
      <c r="E278" s="249" t="s">
        <v>1</v>
      </c>
      <c r="F278" s="250" t="s">
        <v>1660</v>
      </c>
      <c r="G278" s="248"/>
      <c r="H278" s="249" t="s">
        <v>1</v>
      </c>
      <c r="I278" s="251"/>
      <c r="J278" s="248"/>
      <c r="K278" s="248"/>
      <c r="L278" s="252"/>
      <c r="M278" s="253"/>
      <c r="N278" s="254"/>
      <c r="O278" s="254"/>
      <c r="P278" s="254"/>
      <c r="Q278" s="254"/>
      <c r="R278" s="254"/>
      <c r="S278" s="254"/>
      <c r="T278" s="25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6" t="s">
        <v>177</v>
      </c>
      <c r="AU278" s="256" t="s">
        <v>82</v>
      </c>
      <c r="AV278" s="13" t="s">
        <v>80</v>
      </c>
      <c r="AW278" s="13" t="s">
        <v>30</v>
      </c>
      <c r="AX278" s="13" t="s">
        <v>73</v>
      </c>
      <c r="AY278" s="256" t="s">
        <v>164</v>
      </c>
    </row>
    <row r="279" s="14" customFormat="1">
      <c r="A279" s="14"/>
      <c r="B279" s="257"/>
      <c r="C279" s="258"/>
      <c r="D279" s="240" t="s">
        <v>177</v>
      </c>
      <c r="E279" s="259" t="s">
        <v>1</v>
      </c>
      <c r="F279" s="260" t="s">
        <v>1788</v>
      </c>
      <c r="G279" s="258"/>
      <c r="H279" s="261">
        <v>0.055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7" t="s">
        <v>177</v>
      </c>
      <c r="AU279" s="267" t="s">
        <v>82</v>
      </c>
      <c r="AV279" s="14" t="s">
        <v>82</v>
      </c>
      <c r="AW279" s="14" t="s">
        <v>30</v>
      </c>
      <c r="AX279" s="14" t="s">
        <v>73</v>
      </c>
      <c r="AY279" s="267" t="s">
        <v>164</v>
      </c>
    </row>
    <row r="280" s="15" customFormat="1">
      <c r="A280" s="15"/>
      <c r="B280" s="268"/>
      <c r="C280" s="269"/>
      <c r="D280" s="240" t="s">
        <v>177</v>
      </c>
      <c r="E280" s="270" t="s">
        <v>1</v>
      </c>
      <c r="F280" s="271" t="s">
        <v>182</v>
      </c>
      <c r="G280" s="269"/>
      <c r="H280" s="272">
        <v>0.055</v>
      </c>
      <c r="I280" s="273"/>
      <c r="J280" s="269"/>
      <c r="K280" s="269"/>
      <c r="L280" s="274"/>
      <c r="M280" s="275"/>
      <c r="N280" s="276"/>
      <c r="O280" s="276"/>
      <c r="P280" s="276"/>
      <c r="Q280" s="276"/>
      <c r="R280" s="276"/>
      <c r="S280" s="276"/>
      <c r="T280" s="27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8" t="s">
        <v>177</v>
      </c>
      <c r="AU280" s="278" t="s">
        <v>82</v>
      </c>
      <c r="AV280" s="15" t="s">
        <v>171</v>
      </c>
      <c r="AW280" s="15" t="s">
        <v>30</v>
      </c>
      <c r="AX280" s="15" t="s">
        <v>80</v>
      </c>
      <c r="AY280" s="278" t="s">
        <v>164</v>
      </c>
    </row>
    <row r="281" s="2" customFormat="1" ht="21.75" customHeight="1">
      <c r="A281" s="38"/>
      <c r="B281" s="39"/>
      <c r="C281" s="280" t="s">
        <v>360</v>
      </c>
      <c r="D281" s="280" t="s">
        <v>243</v>
      </c>
      <c r="E281" s="281" t="s">
        <v>915</v>
      </c>
      <c r="F281" s="282" t="s">
        <v>916</v>
      </c>
      <c r="G281" s="283" t="s">
        <v>216</v>
      </c>
      <c r="H281" s="284">
        <v>0.044999999999999998</v>
      </c>
      <c r="I281" s="285"/>
      <c r="J281" s="286">
        <f>ROUND(I281*H281,2)</f>
        <v>0</v>
      </c>
      <c r="K281" s="282" t="s">
        <v>170</v>
      </c>
      <c r="L281" s="287"/>
      <c r="M281" s="288" t="s">
        <v>1</v>
      </c>
      <c r="N281" s="289" t="s">
        <v>38</v>
      </c>
      <c r="O281" s="91"/>
      <c r="P281" s="236">
        <f>O281*H281</f>
        <v>0</v>
      </c>
      <c r="Q281" s="236">
        <v>1</v>
      </c>
      <c r="R281" s="236">
        <f>Q281*H281</f>
        <v>0.044999999999999998</v>
      </c>
      <c r="S281" s="236">
        <v>0</v>
      </c>
      <c r="T281" s="23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8" t="s">
        <v>231</v>
      </c>
      <c r="AT281" s="238" t="s">
        <v>243</v>
      </c>
      <c r="AU281" s="238" t="s">
        <v>82</v>
      </c>
      <c r="AY281" s="17" t="s">
        <v>164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7" t="s">
        <v>80</v>
      </c>
      <c r="BK281" s="239">
        <f>ROUND(I281*H281,2)</f>
        <v>0</v>
      </c>
      <c r="BL281" s="17" t="s">
        <v>171</v>
      </c>
      <c r="BM281" s="238" t="s">
        <v>1789</v>
      </c>
    </row>
    <row r="282" s="2" customFormat="1">
      <c r="A282" s="38"/>
      <c r="B282" s="39"/>
      <c r="C282" s="40"/>
      <c r="D282" s="240" t="s">
        <v>173</v>
      </c>
      <c r="E282" s="40"/>
      <c r="F282" s="241" t="s">
        <v>916</v>
      </c>
      <c r="G282" s="40"/>
      <c r="H282" s="40"/>
      <c r="I282" s="242"/>
      <c r="J282" s="40"/>
      <c r="K282" s="40"/>
      <c r="L282" s="44"/>
      <c r="M282" s="243"/>
      <c r="N282" s="244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173</v>
      </c>
      <c r="AU282" s="17" t="s">
        <v>82</v>
      </c>
    </row>
    <row r="283" s="2" customFormat="1">
      <c r="A283" s="38"/>
      <c r="B283" s="39"/>
      <c r="C283" s="40"/>
      <c r="D283" s="240" t="s">
        <v>206</v>
      </c>
      <c r="E283" s="40"/>
      <c r="F283" s="279" t="s">
        <v>1663</v>
      </c>
      <c r="G283" s="40"/>
      <c r="H283" s="40"/>
      <c r="I283" s="242"/>
      <c r="J283" s="40"/>
      <c r="K283" s="40"/>
      <c r="L283" s="44"/>
      <c r="M283" s="243"/>
      <c r="N283" s="244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206</v>
      </c>
      <c r="AU283" s="17" t="s">
        <v>82</v>
      </c>
    </row>
    <row r="284" s="13" customFormat="1">
      <c r="A284" s="13"/>
      <c r="B284" s="247"/>
      <c r="C284" s="248"/>
      <c r="D284" s="240" t="s">
        <v>177</v>
      </c>
      <c r="E284" s="249" t="s">
        <v>1</v>
      </c>
      <c r="F284" s="250" t="s">
        <v>1664</v>
      </c>
      <c r="G284" s="248"/>
      <c r="H284" s="249" t="s">
        <v>1</v>
      </c>
      <c r="I284" s="251"/>
      <c r="J284" s="248"/>
      <c r="K284" s="248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177</v>
      </c>
      <c r="AU284" s="256" t="s">
        <v>82</v>
      </c>
      <c r="AV284" s="13" t="s">
        <v>80</v>
      </c>
      <c r="AW284" s="13" t="s">
        <v>30</v>
      </c>
      <c r="AX284" s="13" t="s">
        <v>73</v>
      </c>
      <c r="AY284" s="256" t="s">
        <v>164</v>
      </c>
    </row>
    <row r="285" s="14" customFormat="1">
      <c r="A285" s="14"/>
      <c r="B285" s="257"/>
      <c r="C285" s="258"/>
      <c r="D285" s="240" t="s">
        <v>177</v>
      </c>
      <c r="E285" s="259" t="s">
        <v>1</v>
      </c>
      <c r="F285" s="260" t="s">
        <v>1790</v>
      </c>
      <c r="G285" s="258"/>
      <c r="H285" s="261">
        <v>0.044999999999999998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7" t="s">
        <v>177</v>
      </c>
      <c r="AU285" s="267" t="s">
        <v>82</v>
      </c>
      <c r="AV285" s="14" t="s">
        <v>82</v>
      </c>
      <c r="AW285" s="14" t="s">
        <v>30</v>
      </c>
      <c r="AX285" s="14" t="s">
        <v>80</v>
      </c>
      <c r="AY285" s="267" t="s">
        <v>164</v>
      </c>
    </row>
    <row r="286" s="2" customFormat="1" ht="16.5" customHeight="1">
      <c r="A286" s="38"/>
      <c r="B286" s="39"/>
      <c r="C286" s="227" t="s">
        <v>367</v>
      </c>
      <c r="D286" s="227" t="s">
        <v>166</v>
      </c>
      <c r="E286" s="228" t="s">
        <v>896</v>
      </c>
      <c r="F286" s="229" t="s">
        <v>897</v>
      </c>
      <c r="G286" s="230" t="s">
        <v>692</v>
      </c>
      <c r="H286" s="231">
        <v>6</v>
      </c>
      <c r="I286" s="232"/>
      <c r="J286" s="233">
        <f>ROUND(I286*H286,2)</f>
        <v>0</v>
      </c>
      <c r="K286" s="229" t="s">
        <v>170</v>
      </c>
      <c r="L286" s="44"/>
      <c r="M286" s="234" t="s">
        <v>1</v>
      </c>
      <c r="N286" s="235" t="s">
        <v>38</v>
      </c>
      <c r="O286" s="91"/>
      <c r="P286" s="236">
        <f>O286*H286</f>
        <v>0</v>
      </c>
      <c r="Q286" s="236">
        <v>0.00058049999999999996</v>
      </c>
      <c r="R286" s="236">
        <f>Q286*H286</f>
        <v>0.003483</v>
      </c>
      <c r="S286" s="236">
        <v>0</v>
      </c>
      <c r="T286" s="23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8" t="s">
        <v>171</v>
      </c>
      <c r="AT286" s="238" t="s">
        <v>166</v>
      </c>
      <c r="AU286" s="238" t="s">
        <v>82</v>
      </c>
      <c r="AY286" s="17" t="s">
        <v>164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7" t="s">
        <v>80</v>
      </c>
      <c r="BK286" s="239">
        <f>ROUND(I286*H286,2)</f>
        <v>0</v>
      </c>
      <c r="BL286" s="17" t="s">
        <v>171</v>
      </c>
      <c r="BM286" s="238" t="s">
        <v>1791</v>
      </c>
    </row>
    <row r="287" s="2" customFormat="1">
      <c r="A287" s="38"/>
      <c r="B287" s="39"/>
      <c r="C287" s="40"/>
      <c r="D287" s="240" t="s">
        <v>173</v>
      </c>
      <c r="E287" s="40"/>
      <c r="F287" s="241" t="s">
        <v>899</v>
      </c>
      <c r="G287" s="40"/>
      <c r="H287" s="40"/>
      <c r="I287" s="242"/>
      <c r="J287" s="40"/>
      <c r="K287" s="40"/>
      <c r="L287" s="44"/>
      <c r="M287" s="243"/>
      <c r="N287" s="244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173</v>
      </c>
      <c r="AU287" s="17" t="s">
        <v>82</v>
      </c>
    </row>
    <row r="288" s="2" customFormat="1">
      <c r="A288" s="38"/>
      <c r="B288" s="39"/>
      <c r="C288" s="40"/>
      <c r="D288" s="245" t="s">
        <v>175</v>
      </c>
      <c r="E288" s="40"/>
      <c r="F288" s="246" t="s">
        <v>900</v>
      </c>
      <c r="G288" s="40"/>
      <c r="H288" s="40"/>
      <c r="I288" s="242"/>
      <c r="J288" s="40"/>
      <c r="K288" s="40"/>
      <c r="L288" s="44"/>
      <c r="M288" s="243"/>
      <c r="N288" s="244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175</v>
      </c>
      <c r="AU288" s="17" t="s">
        <v>82</v>
      </c>
    </row>
    <row r="289" s="14" customFormat="1">
      <c r="A289" s="14"/>
      <c r="B289" s="257"/>
      <c r="C289" s="258"/>
      <c r="D289" s="240" t="s">
        <v>177</v>
      </c>
      <c r="E289" s="259" t="s">
        <v>1</v>
      </c>
      <c r="F289" s="260" t="s">
        <v>1775</v>
      </c>
      <c r="G289" s="258"/>
      <c r="H289" s="261">
        <v>6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7" t="s">
        <v>177</v>
      </c>
      <c r="AU289" s="267" t="s">
        <v>82</v>
      </c>
      <c r="AV289" s="14" t="s">
        <v>82</v>
      </c>
      <c r="AW289" s="14" t="s">
        <v>30</v>
      </c>
      <c r="AX289" s="14" t="s">
        <v>73</v>
      </c>
      <c r="AY289" s="267" t="s">
        <v>164</v>
      </c>
    </row>
    <row r="290" s="15" customFormat="1">
      <c r="A290" s="15"/>
      <c r="B290" s="268"/>
      <c r="C290" s="269"/>
      <c r="D290" s="240" t="s">
        <v>177</v>
      </c>
      <c r="E290" s="270" t="s">
        <v>1</v>
      </c>
      <c r="F290" s="271" t="s">
        <v>182</v>
      </c>
      <c r="G290" s="269"/>
      <c r="H290" s="272">
        <v>6</v>
      </c>
      <c r="I290" s="273"/>
      <c r="J290" s="269"/>
      <c r="K290" s="269"/>
      <c r="L290" s="274"/>
      <c r="M290" s="275"/>
      <c r="N290" s="276"/>
      <c r="O290" s="276"/>
      <c r="P290" s="276"/>
      <c r="Q290" s="276"/>
      <c r="R290" s="276"/>
      <c r="S290" s="276"/>
      <c r="T290" s="27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8" t="s">
        <v>177</v>
      </c>
      <c r="AU290" s="278" t="s">
        <v>82</v>
      </c>
      <c r="AV290" s="15" t="s">
        <v>171</v>
      </c>
      <c r="AW290" s="15" t="s">
        <v>30</v>
      </c>
      <c r="AX290" s="15" t="s">
        <v>80</v>
      </c>
      <c r="AY290" s="278" t="s">
        <v>164</v>
      </c>
    </row>
    <row r="291" s="2" customFormat="1" ht="24.15" customHeight="1">
      <c r="A291" s="38"/>
      <c r="B291" s="39"/>
      <c r="C291" s="227" t="s">
        <v>374</v>
      </c>
      <c r="D291" s="227" t="s">
        <v>166</v>
      </c>
      <c r="E291" s="228" t="s">
        <v>317</v>
      </c>
      <c r="F291" s="229" t="s">
        <v>318</v>
      </c>
      <c r="G291" s="230" t="s">
        <v>202</v>
      </c>
      <c r="H291" s="231">
        <v>4.0499999999999998</v>
      </c>
      <c r="I291" s="232"/>
      <c r="J291" s="233">
        <f>ROUND(I291*H291,2)</f>
        <v>0</v>
      </c>
      <c r="K291" s="229" t="s">
        <v>170</v>
      </c>
      <c r="L291" s="44"/>
      <c r="M291" s="234" t="s">
        <v>1</v>
      </c>
      <c r="N291" s="235" t="s">
        <v>38</v>
      </c>
      <c r="O291" s="91"/>
      <c r="P291" s="236">
        <f>O291*H291</f>
        <v>0</v>
      </c>
      <c r="Q291" s="236">
        <v>0</v>
      </c>
      <c r="R291" s="236">
        <f>Q291*H291</f>
        <v>0</v>
      </c>
      <c r="S291" s="236">
        <v>1.8</v>
      </c>
      <c r="T291" s="237">
        <f>S291*H291</f>
        <v>7.29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8" t="s">
        <v>171</v>
      </c>
      <c r="AT291" s="238" t="s">
        <v>166</v>
      </c>
      <c r="AU291" s="238" t="s">
        <v>82</v>
      </c>
      <c r="AY291" s="17" t="s">
        <v>164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7" t="s">
        <v>80</v>
      </c>
      <c r="BK291" s="239">
        <f>ROUND(I291*H291,2)</f>
        <v>0</v>
      </c>
      <c r="BL291" s="17" t="s">
        <v>171</v>
      </c>
      <c r="BM291" s="238" t="s">
        <v>1792</v>
      </c>
    </row>
    <row r="292" s="2" customFormat="1">
      <c r="A292" s="38"/>
      <c r="B292" s="39"/>
      <c r="C292" s="40"/>
      <c r="D292" s="240" t="s">
        <v>173</v>
      </c>
      <c r="E292" s="40"/>
      <c r="F292" s="241" t="s">
        <v>318</v>
      </c>
      <c r="G292" s="40"/>
      <c r="H292" s="40"/>
      <c r="I292" s="242"/>
      <c r="J292" s="40"/>
      <c r="K292" s="40"/>
      <c r="L292" s="44"/>
      <c r="M292" s="243"/>
      <c r="N292" s="244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173</v>
      </c>
      <c r="AU292" s="17" t="s">
        <v>82</v>
      </c>
    </row>
    <row r="293" s="2" customFormat="1">
      <c r="A293" s="38"/>
      <c r="B293" s="39"/>
      <c r="C293" s="40"/>
      <c r="D293" s="245" t="s">
        <v>175</v>
      </c>
      <c r="E293" s="40"/>
      <c r="F293" s="246" t="s">
        <v>320</v>
      </c>
      <c r="G293" s="40"/>
      <c r="H293" s="40"/>
      <c r="I293" s="242"/>
      <c r="J293" s="40"/>
      <c r="K293" s="40"/>
      <c r="L293" s="44"/>
      <c r="M293" s="243"/>
      <c r="N293" s="244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175</v>
      </c>
      <c r="AU293" s="17" t="s">
        <v>82</v>
      </c>
    </row>
    <row r="294" s="13" customFormat="1">
      <c r="A294" s="13"/>
      <c r="B294" s="247"/>
      <c r="C294" s="248"/>
      <c r="D294" s="240" t="s">
        <v>177</v>
      </c>
      <c r="E294" s="249" t="s">
        <v>1</v>
      </c>
      <c r="F294" s="250" t="s">
        <v>321</v>
      </c>
      <c r="G294" s="248"/>
      <c r="H294" s="249" t="s">
        <v>1</v>
      </c>
      <c r="I294" s="251"/>
      <c r="J294" s="248"/>
      <c r="K294" s="248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177</v>
      </c>
      <c r="AU294" s="256" t="s">
        <v>82</v>
      </c>
      <c r="AV294" s="13" t="s">
        <v>80</v>
      </c>
      <c r="AW294" s="13" t="s">
        <v>30</v>
      </c>
      <c r="AX294" s="13" t="s">
        <v>73</v>
      </c>
      <c r="AY294" s="256" t="s">
        <v>164</v>
      </c>
    </row>
    <row r="295" s="13" customFormat="1">
      <c r="A295" s="13"/>
      <c r="B295" s="247"/>
      <c r="C295" s="248"/>
      <c r="D295" s="240" t="s">
        <v>177</v>
      </c>
      <c r="E295" s="249" t="s">
        <v>1</v>
      </c>
      <c r="F295" s="250" t="s">
        <v>311</v>
      </c>
      <c r="G295" s="248"/>
      <c r="H295" s="249" t="s">
        <v>1</v>
      </c>
      <c r="I295" s="251"/>
      <c r="J295" s="248"/>
      <c r="K295" s="248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177</v>
      </c>
      <c r="AU295" s="256" t="s">
        <v>82</v>
      </c>
      <c r="AV295" s="13" t="s">
        <v>80</v>
      </c>
      <c r="AW295" s="13" t="s">
        <v>30</v>
      </c>
      <c r="AX295" s="13" t="s">
        <v>73</v>
      </c>
      <c r="AY295" s="256" t="s">
        <v>164</v>
      </c>
    </row>
    <row r="296" s="14" customFormat="1">
      <c r="A296" s="14"/>
      <c r="B296" s="257"/>
      <c r="C296" s="258"/>
      <c r="D296" s="240" t="s">
        <v>177</v>
      </c>
      <c r="E296" s="259" t="s">
        <v>1</v>
      </c>
      <c r="F296" s="260" t="s">
        <v>1793</v>
      </c>
      <c r="G296" s="258"/>
      <c r="H296" s="261">
        <v>4.0499999999999998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7" t="s">
        <v>177</v>
      </c>
      <c r="AU296" s="267" t="s">
        <v>82</v>
      </c>
      <c r="AV296" s="14" t="s">
        <v>82</v>
      </c>
      <c r="AW296" s="14" t="s">
        <v>30</v>
      </c>
      <c r="AX296" s="14" t="s">
        <v>73</v>
      </c>
      <c r="AY296" s="267" t="s">
        <v>164</v>
      </c>
    </row>
    <row r="297" s="15" customFormat="1">
      <c r="A297" s="15"/>
      <c r="B297" s="268"/>
      <c r="C297" s="269"/>
      <c r="D297" s="240" t="s">
        <v>177</v>
      </c>
      <c r="E297" s="270" t="s">
        <v>1</v>
      </c>
      <c r="F297" s="271" t="s">
        <v>182</v>
      </c>
      <c r="G297" s="269"/>
      <c r="H297" s="272">
        <v>4.0499999999999998</v>
      </c>
      <c r="I297" s="273"/>
      <c r="J297" s="269"/>
      <c r="K297" s="269"/>
      <c r="L297" s="274"/>
      <c r="M297" s="275"/>
      <c r="N297" s="276"/>
      <c r="O297" s="276"/>
      <c r="P297" s="276"/>
      <c r="Q297" s="276"/>
      <c r="R297" s="276"/>
      <c r="S297" s="276"/>
      <c r="T297" s="27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8" t="s">
        <v>177</v>
      </c>
      <c r="AU297" s="278" t="s">
        <v>82</v>
      </c>
      <c r="AV297" s="15" t="s">
        <v>171</v>
      </c>
      <c r="AW297" s="15" t="s">
        <v>30</v>
      </c>
      <c r="AX297" s="15" t="s">
        <v>80</v>
      </c>
      <c r="AY297" s="278" t="s">
        <v>164</v>
      </c>
    </row>
    <row r="298" s="2" customFormat="1" ht="24.15" customHeight="1">
      <c r="A298" s="38"/>
      <c r="B298" s="39"/>
      <c r="C298" s="227" t="s">
        <v>391</v>
      </c>
      <c r="D298" s="227" t="s">
        <v>166</v>
      </c>
      <c r="E298" s="228" t="s">
        <v>1794</v>
      </c>
      <c r="F298" s="229" t="s">
        <v>1795</v>
      </c>
      <c r="G298" s="230" t="s">
        <v>202</v>
      </c>
      <c r="H298" s="231">
        <v>8.6899999999999995</v>
      </c>
      <c r="I298" s="232"/>
      <c r="J298" s="233">
        <f>ROUND(I298*H298,2)</f>
        <v>0</v>
      </c>
      <c r="K298" s="229" t="s">
        <v>170</v>
      </c>
      <c r="L298" s="44"/>
      <c r="M298" s="234" t="s">
        <v>1</v>
      </c>
      <c r="N298" s="235" t="s">
        <v>38</v>
      </c>
      <c r="O298" s="91"/>
      <c r="P298" s="236">
        <f>O298*H298</f>
        <v>0</v>
      </c>
      <c r="Q298" s="236">
        <v>0</v>
      </c>
      <c r="R298" s="236">
        <f>Q298*H298</f>
        <v>0</v>
      </c>
      <c r="S298" s="236">
        <v>0.001</v>
      </c>
      <c r="T298" s="237">
        <f>S298*H298</f>
        <v>0.0086899999999999998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8" t="s">
        <v>171</v>
      </c>
      <c r="AT298" s="238" t="s">
        <v>166</v>
      </c>
      <c r="AU298" s="238" t="s">
        <v>82</v>
      </c>
      <c r="AY298" s="17" t="s">
        <v>164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7" t="s">
        <v>80</v>
      </c>
      <c r="BK298" s="239">
        <f>ROUND(I298*H298,2)</f>
        <v>0</v>
      </c>
      <c r="BL298" s="17" t="s">
        <v>171</v>
      </c>
      <c r="BM298" s="238" t="s">
        <v>1796</v>
      </c>
    </row>
    <row r="299" s="2" customFormat="1">
      <c r="A299" s="38"/>
      <c r="B299" s="39"/>
      <c r="C299" s="40"/>
      <c r="D299" s="240" t="s">
        <v>173</v>
      </c>
      <c r="E299" s="40"/>
      <c r="F299" s="241" t="s">
        <v>1797</v>
      </c>
      <c r="G299" s="40"/>
      <c r="H299" s="40"/>
      <c r="I299" s="242"/>
      <c r="J299" s="40"/>
      <c r="K299" s="40"/>
      <c r="L299" s="44"/>
      <c r="M299" s="243"/>
      <c r="N299" s="244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173</v>
      </c>
      <c r="AU299" s="17" t="s">
        <v>82</v>
      </c>
    </row>
    <row r="300" s="2" customFormat="1">
      <c r="A300" s="38"/>
      <c r="B300" s="39"/>
      <c r="C300" s="40"/>
      <c r="D300" s="245" t="s">
        <v>175</v>
      </c>
      <c r="E300" s="40"/>
      <c r="F300" s="246" t="s">
        <v>1798</v>
      </c>
      <c r="G300" s="40"/>
      <c r="H300" s="40"/>
      <c r="I300" s="242"/>
      <c r="J300" s="40"/>
      <c r="K300" s="40"/>
      <c r="L300" s="44"/>
      <c r="M300" s="243"/>
      <c r="N300" s="244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175</v>
      </c>
      <c r="AU300" s="17" t="s">
        <v>82</v>
      </c>
    </row>
    <row r="301" s="13" customFormat="1">
      <c r="A301" s="13"/>
      <c r="B301" s="247"/>
      <c r="C301" s="248"/>
      <c r="D301" s="240" t="s">
        <v>177</v>
      </c>
      <c r="E301" s="249" t="s">
        <v>1</v>
      </c>
      <c r="F301" s="250" t="s">
        <v>1799</v>
      </c>
      <c r="G301" s="248"/>
      <c r="H301" s="249" t="s">
        <v>1</v>
      </c>
      <c r="I301" s="251"/>
      <c r="J301" s="248"/>
      <c r="K301" s="248"/>
      <c r="L301" s="252"/>
      <c r="M301" s="253"/>
      <c r="N301" s="254"/>
      <c r="O301" s="254"/>
      <c r="P301" s="254"/>
      <c r="Q301" s="254"/>
      <c r="R301" s="254"/>
      <c r="S301" s="254"/>
      <c r="T301" s="25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6" t="s">
        <v>177</v>
      </c>
      <c r="AU301" s="256" t="s">
        <v>82</v>
      </c>
      <c r="AV301" s="13" t="s">
        <v>80</v>
      </c>
      <c r="AW301" s="13" t="s">
        <v>30</v>
      </c>
      <c r="AX301" s="13" t="s">
        <v>73</v>
      </c>
      <c r="AY301" s="256" t="s">
        <v>164</v>
      </c>
    </row>
    <row r="302" s="14" customFormat="1">
      <c r="A302" s="14"/>
      <c r="B302" s="257"/>
      <c r="C302" s="258"/>
      <c r="D302" s="240" t="s">
        <v>177</v>
      </c>
      <c r="E302" s="259" t="s">
        <v>1</v>
      </c>
      <c r="F302" s="260" t="s">
        <v>199</v>
      </c>
      <c r="G302" s="258"/>
      <c r="H302" s="261">
        <v>5</v>
      </c>
      <c r="I302" s="262"/>
      <c r="J302" s="258"/>
      <c r="K302" s="258"/>
      <c r="L302" s="263"/>
      <c r="M302" s="264"/>
      <c r="N302" s="265"/>
      <c r="O302" s="265"/>
      <c r="P302" s="265"/>
      <c r="Q302" s="265"/>
      <c r="R302" s="265"/>
      <c r="S302" s="265"/>
      <c r="T302" s="26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7" t="s">
        <v>177</v>
      </c>
      <c r="AU302" s="267" t="s">
        <v>82</v>
      </c>
      <c r="AV302" s="14" t="s">
        <v>82</v>
      </c>
      <c r="AW302" s="14" t="s">
        <v>30</v>
      </c>
      <c r="AX302" s="14" t="s">
        <v>73</v>
      </c>
      <c r="AY302" s="267" t="s">
        <v>164</v>
      </c>
    </row>
    <row r="303" s="13" customFormat="1">
      <c r="A303" s="13"/>
      <c r="B303" s="247"/>
      <c r="C303" s="248"/>
      <c r="D303" s="240" t="s">
        <v>177</v>
      </c>
      <c r="E303" s="249" t="s">
        <v>1</v>
      </c>
      <c r="F303" s="250" t="s">
        <v>1800</v>
      </c>
      <c r="G303" s="248"/>
      <c r="H303" s="249" t="s">
        <v>1</v>
      </c>
      <c r="I303" s="251"/>
      <c r="J303" s="248"/>
      <c r="K303" s="248"/>
      <c r="L303" s="252"/>
      <c r="M303" s="253"/>
      <c r="N303" s="254"/>
      <c r="O303" s="254"/>
      <c r="P303" s="254"/>
      <c r="Q303" s="254"/>
      <c r="R303" s="254"/>
      <c r="S303" s="254"/>
      <c r="T303" s="25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6" t="s">
        <v>177</v>
      </c>
      <c r="AU303" s="256" t="s">
        <v>82</v>
      </c>
      <c r="AV303" s="13" t="s">
        <v>80</v>
      </c>
      <c r="AW303" s="13" t="s">
        <v>30</v>
      </c>
      <c r="AX303" s="13" t="s">
        <v>73</v>
      </c>
      <c r="AY303" s="256" t="s">
        <v>164</v>
      </c>
    </row>
    <row r="304" s="14" customFormat="1">
      <c r="A304" s="14"/>
      <c r="B304" s="257"/>
      <c r="C304" s="258"/>
      <c r="D304" s="240" t="s">
        <v>177</v>
      </c>
      <c r="E304" s="259" t="s">
        <v>1</v>
      </c>
      <c r="F304" s="260" t="s">
        <v>1801</v>
      </c>
      <c r="G304" s="258"/>
      <c r="H304" s="261">
        <v>0.90000000000000002</v>
      </c>
      <c r="I304" s="262"/>
      <c r="J304" s="258"/>
      <c r="K304" s="258"/>
      <c r="L304" s="263"/>
      <c r="M304" s="264"/>
      <c r="N304" s="265"/>
      <c r="O304" s="265"/>
      <c r="P304" s="265"/>
      <c r="Q304" s="265"/>
      <c r="R304" s="265"/>
      <c r="S304" s="265"/>
      <c r="T304" s="26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7" t="s">
        <v>177</v>
      </c>
      <c r="AU304" s="267" t="s">
        <v>82</v>
      </c>
      <c r="AV304" s="14" t="s">
        <v>82</v>
      </c>
      <c r="AW304" s="14" t="s">
        <v>30</v>
      </c>
      <c r="AX304" s="14" t="s">
        <v>73</v>
      </c>
      <c r="AY304" s="267" t="s">
        <v>164</v>
      </c>
    </row>
    <row r="305" s="13" customFormat="1">
      <c r="A305" s="13"/>
      <c r="B305" s="247"/>
      <c r="C305" s="248"/>
      <c r="D305" s="240" t="s">
        <v>177</v>
      </c>
      <c r="E305" s="249" t="s">
        <v>1</v>
      </c>
      <c r="F305" s="250" t="s">
        <v>1802</v>
      </c>
      <c r="G305" s="248"/>
      <c r="H305" s="249" t="s">
        <v>1</v>
      </c>
      <c r="I305" s="251"/>
      <c r="J305" s="248"/>
      <c r="K305" s="248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177</v>
      </c>
      <c r="AU305" s="256" t="s">
        <v>82</v>
      </c>
      <c r="AV305" s="13" t="s">
        <v>80</v>
      </c>
      <c r="AW305" s="13" t="s">
        <v>30</v>
      </c>
      <c r="AX305" s="13" t="s">
        <v>73</v>
      </c>
      <c r="AY305" s="256" t="s">
        <v>164</v>
      </c>
    </row>
    <row r="306" s="14" customFormat="1">
      <c r="A306" s="14"/>
      <c r="B306" s="257"/>
      <c r="C306" s="258"/>
      <c r="D306" s="240" t="s">
        <v>177</v>
      </c>
      <c r="E306" s="259" t="s">
        <v>1</v>
      </c>
      <c r="F306" s="260" t="s">
        <v>1803</v>
      </c>
      <c r="G306" s="258"/>
      <c r="H306" s="261">
        <v>2.79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177</v>
      </c>
      <c r="AU306" s="267" t="s">
        <v>82</v>
      </c>
      <c r="AV306" s="14" t="s">
        <v>82</v>
      </c>
      <c r="AW306" s="14" t="s">
        <v>30</v>
      </c>
      <c r="AX306" s="14" t="s">
        <v>73</v>
      </c>
      <c r="AY306" s="267" t="s">
        <v>164</v>
      </c>
    </row>
    <row r="307" s="15" customFormat="1">
      <c r="A307" s="15"/>
      <c r="B307" s="268"/>
      <c r="C307" s="269"/>
      <c r="D307" s="240" t="s">
        <v>177</v>
      </c>
      <c r="E307" s="270" t="s">
        <v>1</v>
      </c>
      <c r="F307" s="271" t="s">
        <v>182</v>
      </c>
      <c r="G307" s="269"/>
      <c r="H307" s="272">
        <v>8.6899999999999995</v>
      </c>
      <c r="I307" s="273"/>
      <c r="J307" s="269"/>
      <c r="K307" s="269"/>
      <c r="L307" s="274"/>
      <c r="M307" s="275"/>
      <c r="N307" s="276"/>
      <c r="O307" s="276"/>
      <c r="P307" s="276"/>
      <c r="Q307" s="276"/>
      <c r="R307" s="276"/>
      <c r="S307" s="276"/>
      <c r="T307" s="27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8" t="s">
        <v>177</v>
      </c>
      <c r="AU307" s="278" t="s">
        <v>82</v>
      </c>
      <c r="AV307" s="15" t="s">
        <v>171</v>
      </c>
      <c r="AW307" s="15" t="s">
        <v>30</v>
      </c>
      <c r="AX307" s="15" t="s">
        <v>80</v>
      </c>
      <c r="AY307" s="278" t="s">
        <v>164</v>
      </c>
    </row>
    <row r="308" s="2" customFormat="1" ht="21.75" customHeight="1">
      <c r="A308" s="38"/>
      <c r="B308" s="39"/>
      <c r="C308" s="227" t="s">
        <v>402</v>
      </c>
      <c r="D308" s="227" t="s">
        <v>166</v>
      </c>
      <c r="E308" s="228" t="s">
        <v>1004</v>
      </c>
      <c r="F308" s="229" t="s">
        <v>1005</v>
      </c>
      <c r="G308" s="230" t="s">
        <v>185</v>
      </c>
      <c r="H308" s="231">
        <v>24</v>
      </c>
      <c r="I308" s="232"/>
      <c r="J308" s="233">
        <f>ROUND(I308*H308,2)</f>
        <v>0</v>
      </c>
      <c r="K308" s="229" t="s">
        <v>170</v>
      </c>
      <c r="L308" s="44"/>
      <c r="M308" s="234" t="s">
        <v>1</v>
      </c>
      <c r="N308" s="235" t="s">
        <v>38</v>
      </c>
      <c r="O308" s="91"/>
      <c r="P308" s="236">
        <f>O308*H308</f>
        <v>0</v>
      </c>
      <c r="Q308" s="236">
        <v>0.00036999999999999999</v>
      </c>
      <c r="R308" s="236">
        <f>Q308*H308</f>
        <v>0.008879999999999999</v>
      </c>
      <c r="S308" s="236">
        <v>0</v>
      </c>
      <c r="T308" s="23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8" t="s">
        <v>171</v>
      </c>
      <c r="AT308" s="238" t="s">
        <v>166</v>
      </c>
      <c r="AU308" s="238" t="s">
        <v>82</v>
      </c>
      <c r="AY308" s="17" t="s">
        <v>164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7" t="s">
        <v>80</v>
      </c>
      <c r="BK308" s="239">
        <f>ROUND(I308*H308,2)</f>
        <v>0</v>
      </c>
      <c r="BL308" s="17" t="s">
        <v>171</v>
      </c>
      <c r="BM308" s="238" t="s">
        <v>1804</v>
      </c>
    </row>
    <row r="309" s="2" customFormat="1">
      <c r="A309" s="38"/>
      <c r="B309" s="39"/>
      <c r="C309" s="40"/>
      <c r="D309" s="240" t="s">
        <v>173</v>
      </c>
      <c r="E309" s="40"/>
      <c r="F309" s="241" t="s">
        <v>1007</v>
      </c>
      <c r="G309" s="40"/>
      <c r="H309" s="40"/>
      <c r="I309" s="242"/>
      <c r="J309" s="40"/>
      <c r="K309" s="40"/>
      <c r="L309" s="44"/>
      <c r="M309" s="243"/>
      <c r="N309" s="244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173</v>
      </c>
      <c r="AU309" s="17" t="s">
        <v>82</v>
      </c>
    </row>
    <row r="310" s="2" customFormat="1">
      <c r="A310" s="38"/>
      <c r="B310" s="39"/>
      <c r="C310" s="40"/>
      <c r="D310" s="245" t="s">
        <v>175</v>
      </c>
      <c r="E310" s="40"/>
      <c r="F310" s="246" t="s">
        <v>1008</v>
      </c>
      <c r="G310" s="40"/>
      <c r="H310" s="40"/>
      <c r="I310" s="242"/>
      <c r="J310" s="40"/>
      <c r="K310" s="40"/>
      <c r="L310" s="44"/>
      <c r="M310" s="243"/>
      <c r="N310" s="244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175</v>
      </c>
      <c r="AU310" s="17" t="s">
        <v>82</v>
      </c>
    </row>
    <row r="311" s="13" customFormat="1">
      <c r="A311" s="13"/>
      <c r="B311" s="247"/>
      <c r="C311" s="248"/>
      <c r="D311" s="240" t="s">
        <v>177</v>
      </c>
      <c r="E311" s="249" t="s">
        <v>1</v>
      </c>
      <c r="F311" s="250" t="s">
        <v>1010</v>
      </c>
      <c r="G311" s="248"/>
      <c r="H311" s="249" t="s">
        <v>1</v>
      </c>
      <c r="I311" s="251"/>
      <c r="J311" s="248"/>
      <c r="K311" s="248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177</v>
      </c>
      <c r="AU311" s="256" t="s">
        <v>82</v>
      </c>
      <c r="AV311" s="13" t="s">
        <v>80</v>
      </c>
      <c r="AW311" s="13" t="s">
        <v>30</v>
      </c>
      <c r="AX311" s="13" t="s">
        <v>73</v>
      </c>
      <c r="AY311" s="256" t="s">
        <v>164</v>
      </c>
    </row>
    <row r="312" s="14" customFormat="1">
      <c r="A312" s="14"/>
      <c r="B312" s="257"/>
      <c r="C312" s="258"/>
      <c r="D312" s="240" t="s">
        <v>177</v>
      </c>
      <c r="E312" s="259" t="s">
        <v>1</v>
      </c>
      <c r="F312" s="260" t="s">
        <v>1805</v>
      </c>
      <c r="G312" s="258"/>
      <c r="H312" s="261">
        <v>24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7" t="s">
        <v>177</v>
      </c>
      <c r="AU312" s="267" t="s">
        <v>82</v>
      </c>
      <c r="AV312" s="14" t="s">
        <v>82</v>
      </c>
      <c r="AW312" s="14" t="s">
        <v>30</v>
      </c>
      <c r="AX312" s="14" t="s">
        <v>80</v>
      </c>
      <c r="AY312" s="267" t="s">
        <v>164</v>
      </c>
    </row>
    <row r="313" s="2" customFormat="1" ht="16.5" customHeight="1">
      <c r="A313" s="38"/>
      <c r="B313" s="39"/>
      <c r="C313" s="227" t="s">
        <v>408</v>
      </c>
      <c r="D313" s="227" t="s">
        <v>166</v>
      </c>
      <c r="E313" s="228" t="s">
        <v>1452</v>
      </c>
      <c r="F313" s="229" t="s">
        <v>1453</v>
      </c>
      <c r="G313" s="230" t="s">
        <v>202</v>
      </c>
      <c r="H313" s="231">
        <v>1.3260000000000001</v>
      </c>
      <c r="I313" s="232"/>
      <c r="J313" s="233">
        <f>ROUND(I313*H313,2)</f>
        <v>0</v>
      </c>
      <c r="K313" s="229" t="s">
        <v>170</v>
      </c>
      <c r="L313" s="44"/>
      <c r="M313" s="234" t="s">
        <v>1</v>
      </c>
      <c r="N313" s="235" t="s">
        <v>38</v>
      </c>
      <c r="O313" s="91"/>
      <c r="P313" s="236">
        <f>O313*H313</f>
        <v>0</v>
      </c>
      <c r="Q313" s="236">
        <v>0.12</v>
      </c>
      <c r="R313" s="236">
        <f>Q313*H313</f>
        <v>0.15912000000000001</v>
      </c>
      <c r="S313" s="236">
        <v>2.4900000000000002</v>
      </c>
      <c r="T313" s="237">
        <f>S313*H313</f>
        <v>3.3017400000000006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8" t="s">
        <v>171</v>
      </c>
      <c r="AT313" s="238" t="s">
        <v>166</v>
      </c>
      <c r="AU313" s="238" t="s">
        <v>82</v>
      </c>
      <c r="AY313" s="17" t="s">
        <v>164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7" t="s">
        <v>80</v>
      </c>
      <c r="BK313" s="239">
        <f>ROUND(I313*H313,2)</f>
        <v>0</v>
      </c>
      <c r="BL313" s="17" t="s">
        <v>171</v>
      </c>
      <c r="BM313" s="238" t="s">
        <v>1806</v>
      </c>
    </row>
    <row r="314" s="2" customFormat="1">
      <c r="A314" s="38"/>
      <c r="B314" s="39"/>
      <c r="C314" s="40"/>
      <c r="D314" s="240" t="s">
        <v>173</v>
      </c>
      <c r="E314" s="40"/>
      <c r="F314" s="241" t="s">
        <v>1455</v>
      </c>
      <c r="G314" s="40"/>
      <c r="H314" s="40"/>
      <c r="I314" s="242"/>
      <c r="J314" s="40"/>
      <c r="K314" s="40"/>
      <c r="L314" s="44"/>
      <c r="M314" s="243"/>
      <c r="N314" s="244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173</v>
      </c>
      <c r="AU314" s="17" t="s">
        <v>82</v>
      </c>
    </row>
    <row r="315" s="2" customFormat="1">
      <c r="A315" s="38"/>
      <c r="B315" s="39"/>
      <c r="C315" s="40"/>
      <c r="D315" s="245" t="s">
        <v>175</v>
      </c>
      <c r="E315" s="40"/>
      <c r="F315" s="246" t="s">
        <v>1456</v>
      </c>
      <c r="G315" s="40"/>
      <c r="H315" s="40"/>
      <c r="I315" s="242"/>
      <c r="J315" s="40"/>
      <c r="K315" s="40"/>
      <c r="L315" s="44"/>
      <c r="M315" s="243"/>
      <c r="N315" s="244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175</v>
      </c>
      <c r="AU315" s="17" t="s">
        <v>82</v>
      </c>
    </row>
    <row r="316" s="13" customFormat="1">
      <c r="A316" s="13"/>
      <c r="B316" s="247"/>
      <c r="C316" s="248"/>
      <c r="D316" s="240" t="s">
        <v>177</v>
      </c>
      <c r="E316" s="249" t="s">
        <v>1</v>
      </c>
      <c r="F316" s="250" t="s">
        <v>1469</v>
      </c>
      <c r="G316" s="248"/>
      <c r="H316" s="249" t="s">
        <v>1</v>
      </c>
      <c r="I316" s="251"/>
      <c r="J316" s="248"/>
      <c r="K316" s="248"/>
      <c r="L316" s="252"/>
      <c r="M316" s="253"/>
      <c r="N316" s="254"/>
      <c r="O316" s="254"/>
      <c r="P316" s="254"/>
      <c r="Q316" s="254"/>
      <c r="R316" s="254"/>
      <c r="S316" s="254"/>
      <c r="T316" s="25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6" t="s">
        <v>177</v>
      </c>
      <c r="AU316" s="256" t="s">
        <v>82</v>
      </c>
      <c r="AV316" s="13" t="s">
        <v>80</v>
      </c>
      <c r="AW316" s="13" t="s">
        <v>30</v>
      </c>
      <c r="AX316" s="13" t="s">
        <v>73</v>
      </c>
      <c r="AY316" s="256" t="s">
        <v>164</v>
      </c>
    </row>
    <row r="317" s="13" customFormat="1">
      <c r="A317" s="13"/>
      <c r="B317" s="247"/>
      <c r="C317" s="248"/>
      <c r="D317" s="240" t="s">
        <v>177</v>
      </c>
      <c r="E317" s="249" t="s">
        <v>1</v>
      </c>
      <c r="F317" s="250" t="s">
        <v>309</v>
      </c>
      <c r="G317" s="248"/>
      <c r="H317" s="249" t="s">
        <v>1</v>
      </c>
      <c r="I317" s="251"/>
      <c r="J317" s="248"/>
      <c r="K317" s="248"/>
      <c r="L317" s="252"/>
      <c r="M317" s="253"/>
      <c r="N317" s="254"/>
      <c r="O317" s="254"/>
      <c r="P317" s="254"/>
      <c r="Q317" s="254"/>
      <c r="R317" s="254"/>
      <c r="S317" s="254"/>
      <c r="T317" s="25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6" t="s">
        <v>177</v>
      </c>
      <c r="AU317" s="256" t="s">
        <v>82</v>
      </c>
      <c r="AV317" s="13" t="s">
        <v>80</v>
      </c>
      <c r="AW317" s="13" t="s">
        <v>30</v>
      </c>
      <c r="AX317" s="13" t="s">
        <v>73</v>
      </c>
      <c r="AY317" s="256" t="s">
        <v>164</v>
      </c>
    </row>
    <row r="318" s="14" customFormat="1">
      <c r="A318" s="14"/>
      <c r="B318" s="257"/>
      <c r="C318" s="258"/>
      <c r="D318" s="240" t="s">
        <v>177</v>
      </c>
      <c r="E318" s="259" t="s">
        <v>1</v>
      </c>
      <c r="F318" s="260" t="s">
        <v>1807</v>
      </c>
      <c r="G318" s="258"/>
      <c r="H318" s="261">
        <v>0.35999999999999999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7" t="s">
        <v>177</v>
      </c>
      <c r="AU318" s="267" t="s">
        <v>82</v>
      </c>
      <c r="AV318" s="14" t="s">
        <v>82</v>
      </c>
      <c r="AW318" s="14" t="s">
        <v>30</v>
      </c>
      <c r="AX318" s="14" t="s">
        <v>73</v>
      </c>
      <c r="AY318" s="267" t="s">
        <v>164</v>
      </c>
    </row>
    <row r="319" s="13" customFormat="1">
      <c r="A319" s="13"/>
      <c r="B319" s="247"/>
      <c r="C319" s="248"/>
      <c r="D319" s="240" t="s">
        <v>177</v>
      </c>
      <c r="E319" s="249" t="s">
        <v>1</v>
      </c>
      <c r="F319" s="250" t="s">
        <v>1640</v>
      </c>
      <c r="G319" s="248"/>
      <c r="H319" s="249" t="s">
        <v>1</v>
      </c>
      <c r="I319" s="251"/>
      <c r="J319" s="248"/>
      <c r="K319" s="248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177</v>
      </c>
      <c r="AU319" s="256" t="s">
        <v>82</v>
      </c>
      <c r="AV319" s="13" t="s">
        <v>80</v>
      </c>
      <c r="AW319" s="13" t="s">
        <v>30</v>
      </c>
      <c r="AX319" s="13" t="s">
        <v>73</v>
      </c>
      <c r="AY319" s="256" t="s">
        <v>164</v>
      </c>
    </row>
    <row r="320" s="14" customFormat="1">
      <c r="A320" s="14"/>
      <c r="B320" s="257"/>
      <c r="C320" s="258"/>
      <c r="D320" s="240" t="s">
        <v>177</v>
      </c>
      <c r="E320" s="259" t="s">
        <v>1</v>
      </c>
      <c r="F320" s="260" t="s">
        <v>1808</v>
      </c>
      <c r="G320" s="258"/>
      <c r="H320" s="261">
        <v>0.39000000000000001</v>
      </c>
      <c r="I320" s="262"/>
      <c r="J320" s="258"/>
      <c r="K320" s="258"/>
      <c r="L320" s="263"/>
      <c r="M320" s="264"/>
      <c r="N320" s="265"/>
      <c r="O320" s="265"/>
      <c r="P320" s="265"/>
      <c r="Q320" s="265"/>
      <c r="R320" s="265"/>
      <c r="S320" s="265"/>
      <c r="T320" s="26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7" t="s">
        <v>177</v>
      </c>
      <c r="AU320" s="267" t="s">
        <v>82</v>
      </c>
      <c r="AV320" s="14" t="s">
        <v>82</v>
      </c>
      <c r="AW320" s="14" t="s">
        <v>30</v>
      </c>
      <c r="AX320" s="14" t="s">
        <v>73</v>
      </c>
      <c r="AY320" s="267" t="s">
        <v>164</v>
      </c>
    </row>
    <row r="321" s="14" customFormat="1">
      <c r="A321" s="14"/>
      <c r="B321" s="257"/>
      <c r="C321" s="258"/>
      <c r="D321" s="240" t="s">
        <v>177</v>
      </c>
      <c r="E321" s="259" t="s">
        <v>1</v>
      </c>
      <c r="F321" s="260" t="s">
        <v>1809</v>
      </c>
      <c r="G321" s="258"/>
      <c r="H321" s="261">
        <v>0.57599999999999996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7" t="s">
        <v>177</v>
      </c>
      <c r="AU321" s="267" t="s">
        <v>82</v>
      </c>
      <c r="AV321" s="14" t="s">
        <v>82</v>
      </c>
      <c r="AW321" s="14" t="s">
        <v>30</v>
      </c>
      <c r="AX321" s="14" t="s">
        <v>73</v>
      </c>
      <c r="AY321" s="267" t="s">
        <v>164</v>
      </c>
    </row>
    <row r="322" s="15" customFormat="1">
      <c r="A322" s="15"/>
      <c r="B322" s="268"/>
      <c r="C322" s="269"/>
      <c r="D322" s="240" t="s">
        <v>177</v>
      </c>
      <c r="E322" s="270" t="s">
        <v>1</v>
      </c>
      <c r="F322" s="271" t="s">
        <v>182</v>
      </c>
      <c r="G322" s="269"/>
      <c r="H322" s="272">
        <v>1.3260000000000001</v>
      </c>
      <c r="I322" s="273"/>
      <c r="J322" s="269"/>
      <c r="K322" s="269"/>
      <c r="L322" s="274"/>
      <c r="M322" s="275"/>
      <c r="N322" s="276"/>
      <c r="O322" s="276"/>
      <c r="P322" s="276"/>
      <c r="Q322" s="276"/>
      <c r="R322" s="276"/>
      <c r="S322" s="276"/>
      <c r="T322" s="27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8" t="s">
        <v>177</v>
      </c>
      <c r="AU322" s="278" t="s">
        <v>82</v>
      </c>
      <c r="AV322" s="15" t="s">
        <v>171</v>
      </c>
      <c r="AW322" s="15" t="s">
        <v>30</v>
      </c>
      <c r="AX322" s="15" t="s">
        <v>80</v>
      </c>
      <c r="AY322" s="278" t="s">
        <v>164</v>
      </c>
    </row>
    <row r="323" s="2" customFormat="1" ht="24.15" customHeight="1">
      <c r="A323" s="38"/>
      <c r="B323" s="39"/>
      <c r="C323" s="227" t="s">
        <v>416</v>
      </c>
      <c r="D323" s="227" t="s">
        <v>166</v>
      </c>
      <c r="E323" s="228" t="s">
        <v>1066</v>
      </c>
      <c r="F323" s="229" t="s">
        <v>1067</v>
      </c>
      <c r="G323" s="230" t="s">
        <v>169</v>
      </c>
      <c r="H323" s="231">
        <v>11.880000000000001</v>
      </c>
      <c r="I323" s="232"/>
      <c r="J323" s="233">
        <f>ROUND(I323*H323,2)</f>
        <v>0</v>
      </c>
      <c r="K323" s="229" t="s">
        <v>170</v>
      </c>
      <c r="L323" s="44"/>
      <c r="M323" s="234" t="s">
        <v>1</v>
      </c>
      <c r="N323" s="235" t="s">
        <v>38</v>
      </c>
      <c r="O323" s="91"/>
      <c r="P323" s="236">
        <f>O323*H323</f>
        <v>0</v>
      </c>
      <c r="Q323" s="236">
        <v>0</v>
      </c>
      <c r="R323" s="236">
        <f>Q323*H323</f>
        <v>0</v>
      </c>
      <c r="S323" s="236">
        <v>0.077899999999999997</v>
      </c>
      <c r="T323" s="237">
        <f>S323*H323</f>
        <v>0.92545200000000005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8" t="s">
        <v>171</v>
      </c>
      <c r="AT323" s="238" t="s">
        <v>166</v>
      </c>
      <c r="AU323" s="238" t="s">
        <v>82</v>
      </c>
      <c r="AY323" s="17" t="s">
        <v>164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7" t="s">
        <v>80</v>
      </c>
      <c r="BK323" s="239">
        <f>ROUND(I323*H323,2)</f>
        <v>0</v>
      </c>
      <c r="BL323" s="17" t="s">
        <v>171</v>
      </c>
      <c r="BM323" s="238" t="s">
        <v>1810</v>
      </c>
    </row>
    <row r="324" s="2" customFormat="1">
      <c r="A324" s="38"/>
      <c r="B324" s="39"/>
      <c r="C324" s="40"/>
      <c r="D324" s="240" t="s">
        <v>173</v>
      </c>
      <c r="E324" s="40"/>
      <c r="F324" s="241" t="s">
        <v>1069</v>
      </c>
      <c r="G324" s="40"/>
      <c r="H324" s="40"/>
      <c r="I324" s="242"/>
      <c r="J324" s="40"/>
      <c r="K324" s="40"/>
      <c r="L324" s="44"/>
      <c r="M324" s="243"/>
      <c r="N324" s="244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173</v>
      </c>
      <c r="AU324" s="17" t="s">
        <v>82</v>
      </c>
    </row>
    <row r="325" s="2" customFormat="1">
      <c r="A325" s="38"/>
      <c r="B325" s="39"/>
      <c r="C325" s="40"/>
      <c r="D325" s="245" t="s">
        <v>175</v>
      </c>
      <c r="E325" s="40"/>
      <c r="F325" s="246" t="s">
        <v>1070</v>
      </c>
      <c r="G325" s="40"/>
      <c r="H325" s="40"/>
      <c r="I325" s="242"/>
      <c r="J325" s="40"/>
      <c r="K325" s="40"/>
      <c r="L325" s="44"/>
      <c r="M325" s="243"/>
      <c r="N325" s="244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175</v>
      </c>
      <c r="AU325" s="17" t="s">
        <v>82</v>
      </c>
    </row>
    <row r="326" s="13" customFormat="1">
      <c r="A326" s="13"/>
      <c r="B326" s="247"/>
      <c r="C326" s="248"/>
      <c r="D326" s="240" t="s">
        <v>177</v>
      </c>
      <c r="E326" s="249" t="s">
        <v>1</v>
      </c>
      <c r="F326" s="250" t="s">
        <v>1683</v>
      </c>
      <c r="G326" s="248"/>
      <c r="H326" s="249" t="s">
        <v>1</v>
      </c>
      <c r="I326" s="251"/>
      <c r="J326" s="248"/>
      <c r="K326" s="248"/>
      <c r="L326" s="252"/>
      <c r="M326" s="253"/>
      <c r="N326" s="254"/>
      <c r="O326" s="254"/>
      <c r="P326" s="254"/>
      <c r="Q326" s="254"/>
      <c r="R326" s="254"/>
      <c r="S326" s="254"/>
      <c r="T326" s="25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6" t="s">
        <v>177</v>
      </c>
      <c r="AU326" s="256" t="s">
        <v>82</v>
      </c>
      <c r="AV326" s="13" t="s">
        <v>80</v>
      </c>
      <c r="AW326" s="13" t="s">
        <v>30</v>
      </c>
      <c r="AX326" s="13" t="s">
        <v>73</v>
      </c>
      <c r="AY326" s="256" t="s">
        <v>164</v>
      </c>
    </row>
    <row r="327" s="14" customFormat="1">
      <c r="A327" s="14"/>
      <c r="B327" s="257"/>
      <c r="C327" s="258"/>
      <c r="D327" s="240" t="s">
        <v>177</v>
      </c>
      <c r="E327" s="259" t="s">
        <v>1</v>
      </c>
      <c r="F327" s="260" t="s">
        <v>1811</v>
      </c>
      <c r="G327" s="258"/>
      <c r="H327" s="261">
        <v>11.880000000000001</v>
      </c>
      <c r="I327" s="262"/>
      <c r="J327" s="258"/>
      <c r="K327" s="258"/>
      <c r="L327" s="263"/>
      <c r="M327" s="264"/>
      <c r="N327" s="265"/>
      <c r="O327" s="265"/>
      <c r="P327" s="265"/>
      <c r="Q327" s="265"/>
      <c r="R327" s="265"/>
      <c r="S327" s="265"/>
      <c r="T327" s="26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7" t="s">
        <v>177</v>
      </c>
      <c r="AU327" s="267" t="s">
        <v>82</v>
      </c>
      <c r="AV327" s="14" t="s">
        <v>82</v>
      </c>
      <c r="AW327" s="14" t="s">
        <v>30</v>
      </c>
      <c r="AX327" s="14" t="s">
        <v>73</v>
      </c>
      <c r="AY327" s="267" t="s">
        <v>164</v>
      </c>
    </row>
    <row r="328" s="15" customFormat="1">
      <c r="A328" s="15"/>
      <c r="B328" s="268"/>
      <c r="C328" s="269"/>
      <c r="D328" s="240" t="s">
        <v>177</v>
      </c>
      <c r="E328" s="270" t="s">
        <v>1</v>
      </c>
      <c r="F328" s="271" t="s">
        <v>182</v>
      </c>
      <c r="G328" s="269"/>
      <c r="H328" s="272">
        <v>11.880000000000001</v>
      </c>
      <c r="I328" s="273"/>
      <c r="J328" s="269"/>
      <c r="K328" s="269"/>
      <c r="L328" s="274"/>
      <c r="M328" s="275"/>
      <c r="N328" s="276"/>
      <c r="O328" s="276"/>
      <c r="P328" s="276"/>
      <c r="Q328" s="276"/>
      <c r="R328" s="276"/>
      <c r="S328" s="276"/>
      <c r="T328" s="27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8" t="s">
        <v>177</v>
      </c>
      <c r="AU328" s="278" t="s">
        <v>82</v>
      </c>
      <c r="AV328" s="15" t="s">
        <v>171</v>
      </c>
      <c r="AW328" s="15" t="s">
        <v>30</v>
      </c>
      <c r="AX328" s="15" t="s">
        <v>80</v>
      </c>
      <c r="AY328" s="278" t="s">
        <v>164</v>
      </c>
    </row>
    <row r="329" s="2" customFormat="1" ht="24.15" customHeight="1">
      <c r="A329" s="38"/>
      <c r="B329" s="39"/>
      <c r="C329" s="227" t="s">
        <v>424</v>
      </c>
      <c r="D329" s="227" t="s">
        <v>166</v>
      </c>
      <c r="E329" s="228" t="s">
        <v>392</v>
      </c>
      <c r="F329" s="229" t="s">
        <v>393</v>
      </c>
      <c r="G329" s="230" t="s">
        <v>202</v>
      </c>
      <c r="H329" s="231">
        <v>4.4820000000000002</v>
      </c>
      <c r="I329" s="232"/>
      <c r="J329" s="233">
        <f>ROUND(I329*H329,2)</f>
        <v>0</v>
      </c>
      <c r="K329" s="229" t="s">
        <v>170</v>
      </c>
      <c r="L329" s="44"/>
      <c r="M329" s="234" t="s">
        <v>1</v>
      </c>
      <c r="N329" s="235" t="s">
        <v>38</v>
      </c>
      <c r="O329" s="91"/>
      <c r="P329" s="236">
        <f>O329*H329</f>
        <v>0</v>
      </c>
      <c r="Q329" s="236">
        <v>0.50375000000000003</v>
      </c>
      <c r="R329" s="236">
        <f>Q329*H329</f>
        <v>2.2578075000000002</v>
      </c>
      <c r="S329" s="236">
        <v>2.5</v>
      </c>
      <c r="T329" s="237">
        <f>S329*H329</f>
        <v>11.205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8" t="s">
        <v>171</v>
      </c>
      <c r="AT329" s="238" t="s">
        <v>166</v>
      </c>
      <c r="AU329" s="238" t="s">
        <v>82</v>
      </c>
      <c r="AY329" s="17" t="s">
        <v>164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7" t="s">
        <v>80</v>
      </c>
      <c r="BK329" s="239">
        <f>ROUND(I329*H329,2)</f>
        <v>0</v>
      </c>
      <c r="BL329" s="17" t="s">
        <v>171</v>
      </c>
      <c r="BM329" s="238" t="s">
        <v>1812</v>
      </c>
    </row>
    <row r="330" s="2" customFormat="1">
      <c r="A330" s="38"/>
      <c r="B330" s="39"/>
      <c r="C330" s="40"/>
      <c r="D330" s="240" t="s">
        <v>173</v>
      </c>
      <c r="E330" s="40"/>
      <c r="F330" s="241" t="s">
        <v>395</v>
      </c>
      <c r="G330" s="40"/>
      <c r="H330" s="40"/>
      <c r="I330" s="242"/>
      <c r="J330" s="40"/>
      <c r="K330" s="40"/>
      <c r="L330" s="44"/>
      <c r="M330" s="243"/>
      <c r="N330" s="244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173</v>
      </c>
      <c r="AU330" s="17" t="s">
        <v>82</v>
      </c>
    </row>
    <row r="331" s="2" customFormat="1">
      <c r="A331" s="38"/>
      <c r="B331" s="39"/>
      <c r="C331" s="40"/>
      <c r="D331" s="245" t="s">
        <v>175</v>
      </c>
      <c r="E331" s="40"/>
      <c r="F331" s="246" t="s">
        <v>396</v>
      </c>
      <c r="G331" s="40"/>
      <c r="H331" s="40"/>
      <c r="I331" s="242"/>
      <c r="J331" s="40"/>
      <c r="K331" s="40"/>
      <c r="L331" s="44"/>
      <c r="M331" s="243"/>
      <c r="N331" s="244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175</v>
      </c>
      <c r="AU331" s="17" t="s">
        <v>82</v>
      </c>
    </row>
    <row r="332" s="2" customFormat="1">
      <c r="A332" s="38"/>
      <c r="B332" s="39"/>
      <c r="C332" s="40"/>
      <c r="D332" s="240" t="s">
        <v>206</v>
      </c>
      <c r="E332" s="40"/>
      <c r="F332" s="279" t="s">
        <v>397</v>
      </c>
      <c r="G332" s="40"/>
      <c r="H332" s="40"/>
      <c r="I332" s="242"/>
      <c r="J332" s="40"/>
      <c r="K332" s="40"/>
      <c r="L332" s="44"/>
      <c r="M332" s="243"/>
      <c r="N332" s="244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206</v>
      </c>
      <c r="AU332" s="17" t="s">
        <v>82</v>
      </c>
    </row>
    <row r="333" s="13" customFormat="1">
      <c r="A333" s="13"/>
      <c r="B333" s="247"/>
      <c r="C333" s="248"/>
      <c r="D333" s="240" t="s">
        <v>177</v>
      </c>
      <c r="E333" s="249" t="s">
        <v>1</v>
      </c>
      <c r="F333" s="250" t="s">
        <v>398</v>
      </c>
      <c r="G333" s="248"/>
      <c r="H333" s="249" t="s">
        <v>1</v>
      </c>
      <c r="I333" s="251"/>
      <c r="J333" s="248"/>
      <c r="K333" s="248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177</v>
      </c>
      <c r="AU333" s="256" t="s">
        <v>82</v>
      </c>
      <c r="AV333" s="13" t="s">
        <v>80</v>
      </c>
      <c r="AW333" s="13" t="s">
        <v>30</v>
      </c>
      <c r="AX333" s="13" t="s">
        <v>73</v>
      </c>
      <c r="AY333" s="256" t="s">
        <v>164</v>
      </c>
    </row>
    <row r="334" s="14" customFormat="1">
      <c r="A334" s="14"/>
      <c r="B334" s="257"/>
      <c r="C334" s="258"/>
      <c r="D334" s="240" t="s">
        <v>177</v>
      </c>
      <c r="E334" s="259" t="s">
        <v>1</v>
      </c>
      <c r="F334" s="260" t="s">
        <v>1813</v>
      </c>
      <c r="G334" s="258"/>
      <c r="H334" s="261">
        <v>1.05</v>
      </c>
      <c r="I334" s="262"/>
      <c r="J334" s="258"/>
      <c r="K334" s="258"/>
      <c r="L334" s="263"/>
      <c r="M334" s="264"/>
      <c r="N334" s="265"/>
      <c r="O334" s="265"/>
      <c r="P334" s="265"/>
      <c r="Q334" s="265"/>
      <c r="R334" s="265"/>
      <c r="S334" s="265"/>
      <c r="T334" s="26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7" t="s">
        <v>177</v>
      </c>
      <c r="AU334" s="267" t="s">
        <v>82</v>
      </c>
      <c r="AV334" s="14" t="s">
        <v>82</v>
      </c>
      <c r="AW334" s="14" t="s">
        <v>30</v>
      </c>
      <c r="AX334" s="14" t="s">
        <v>73</v>
      </c>
      <c r="AY334" s="267" t="s">
        <v>164</v>
      </c>
    </row>
    <row r="335" s="13" customFormat="1">
      <c r="A335" s="13"/>
      <c r="B335" s="247"/>
      <c r="C335" s="248"/>
      <c r="D335" s="240" t="s">
        <v>177</v>
      </c>
      <c r="E335" s="249" t="s">
        <v>1</v>
      </c>
      <c r="F335" s="250" t="s">
        <v>1814</v>
      </c>
      <c r="G335" s="248"/>
      <c r="H335" s="249" t="s">
        <v>1</v>
      </c>
      <c r="I335" s="251"/>
      <c r="J335" s="248"/>
      <c r="K335" s="248"/>
      <c r="L335" s="252"/>
      <c r="M335" s="253"/>
      <c r="N335" s="254"/>
      <c r="O335" s="254"/>
      <c r="P335" s="254"/>
      <c r="Q335" s="254"/>
      <c r="R335" s="254"/>
      <c r="S335" s="254"/>
      <c r="T335" s="25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6" t="s">
        <v>177</v>
      </c>
      <c r="AU335" s="256" t="s">
        <v>82</v>
      </c>
      <c r="AV335" s="13" t="s">
        <v>80</v>
      </c>
      <c r="AW335" s="13" t="s">
        <v>30</v>
      </c>
      <c r="AX335" s="13" t="s">
        <v>73</v>
      </c>
      <c r="AY335" s="256" t="s">
        <v>164</v>
      </c>
    </row>
    <row r="336" s="14" customFormat="1">
      <c r="A336" s="14"/>
      <c r="B336" s="257"/>
      <c r="C336" s="258"/>
      <c r="D336" s="240" t="s">
        <v>177</v>
      </c>
      <c r="E336" s="259" t="s">
        <v>1</v>
      </c>
      <c r="F336" s="260" t="s">
        <v>1815</v>
      </c>
      <c r="G336" s="258"/>
      <c r="H336" s="261">
        <v>0.26000000000000001</v>
      </c>
      <c r="I336" s="262"/>
      <c r="J336" s="258"/>
      <c r="K336" s="258"/>
      <c r="L336" s="263"/>
      <c r="M336" s="264"/>
      <c r="N336" s="265"/>
      <c r="O336" s="265"/>
      <c r="P336" s="265"/>
      <c r="Q336" s="265"/>
      <c r="R336" s="265"/>
      <c r="S336" s="265"/>
      <c r="T336" s="26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7" t="s">
        <v>177</v>
      </c>
      <c r="AU336" s="267" t="s">
        <v>82</v>
      </c>
      <c r="AV336" s="14" t="s">
        <v>82</v>
      </c>
      <c r="AW336" s="14" t="s">
        <v>30</v>
      </c>
      <c r="AX336" s="14" t="s">
        <v>73</v>
      </c>
      <c r="AY336" s="267" t="s">
        <v>164</v>
      </c>
    </row>
    <row r="337" s="13" customFormat="1">
      <c r="A337" s="13"/>
      <c r="B337" s="247"/>
      <c r="C337" s="248"/>
      <c r="D337" s="240" t="s">
        <v>177</v>
      </c>
      <c r="E337" s="249" t="s">
        <v>1</v>
      </c>
      <c r="F337" s="250" t="s">
        <v>1816</v>
      </c>
      <c r="G337" s="248"/>
      <c r="H337" s="249" t="s">
        <v>1</v>
      </c>
      <c r="I337" s="251"/>
      <c r="J337" s="248"/>
      <c r="K337" s="248"/>
      <c r="L337" s="252"/>
      <c r="M337" s="253"/>
      <c r="N337" s="254"/>
      <c r="O337" s="254"/>
      <c r="P337" s="254"/>
      <c r="Q337" s="254"/>
      <c r="R337" s="254"/>
      <c r="S337" s="254"/>
      <c r="T337" s="25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6" t="s">
        <v>177</v>
      </c>
      <c r="AU337" s="256" t="s">
        <v>82</v>
      </c>
      <c r="AV337" s="13" t="s">
        <v>80</v>
      </c>
      <c r="AW337" s="13" t="s">
        <v>30</v>
      </c>
      <c r="AX337" s="13" t="s">
        <v>73</v>
      </c>
      <c r="AY337" s="256" t="s">
        <v>164</v>
      </c>
    </row>
    <row r="338" s="14" customFormat="1">
      <c r="A338" s="14"/>
      <c r="B338" s="257"/>
      <c r="C338" s="258"/>
      <c r="D338" s="240" t="s">
        <v>177</v>
      </c>
      <c r="E338" s="259" t="s">
        <v>1</v>
      </c>
      <c r="F338" s="260" t="s">
        <v>1817</v>
      </c>
      <c r="G338" s="258"/>
      <c r="H338" s="261">
        <v>2.964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177</v>
      </c>
      <c r="AU338" s="267" t="s">
        <v>82</v>
      </c>
      <c r="AV338" s="14" t="s">
        <v>82</v>
      </c>
      <c r="AW338" s="14" t="s">
        <v>30</v>
      </c>
      <c r="AX338" s="14" t="s">
        <v>73</v>
      </c>
      <c r="AY338" s="267" t="s">
        <v>164</v>
      </c>
    </row>
    <row r="339" s="13" customFormat="1">
      <c r="A339" s="13"/>
      <c r="B339" s="247"/>
      <c r="C339" s="248"/>
      <c r="D339" s="240" t="s">
        <v>177</v>
      </c>
      <c r="E339" s="249" t="s">
        <v>1</v>
      </c>
      <c r="F339" s="250" t="s">
        <v>330</v>
      </c>
      <c r="G339" s="248"/>
      <c r="H339" s="249" t="s">
        <v>1</v>
      </c>
      <c r="I339" s="251"/>
      <c r="J339" s="248"/>
      <c r="K339" s="248"/>
      <c r="L339" s="252"/>
      <c r="M339" s="253"/>
      <c r="N339" s="254"/>
      <c r="O339" s="254"/>
      <c r="P339" s="254"/>
      <c r="Q339" s="254"/>
      <c r="R339" s="254"/>
      <c r="S339" s="254"/>
      <c r="T339" s="25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6" t="s">
        <v>177</v>
      </c>
      <c r="AU339" s="256" t="s">
        <v>82</v>
      </c>
      <c r="AV339" s="13" t="s">
        <v>80</v>
      </c>
      <c r="AW339" s="13" t="s">
        <v>30</v>
      </c>
      <c r="AX339" s="13" t="s">
        <v>73</v>
      </c>
      <c r="AY339" s="256" t="s">
        <v>164</v>
      </c>
    </row>
    <row r="340" s="14" customFormat="1">
      <c r="A340" s="14"/>
      <c r="B340" s="257"/>
      <c r="C340" s="258"/>
      <c r="D340" s="240" t="s">
        <v>177</v>
      </c>
      <c r="E340" s="259" t="s">
        <v>1</v>
      </c>
      <c r="F340" s="260" t="s">
        <v>1818</v>
      </c>
      <c r="G340" s="258"/>
      <c r="H340" s="261">
        <v>0.20799999999999999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7" t="s">
        <v>177</v>
      </c>
      <c r="AU340" s="267" t="s">
        <v>82</v>
      </c>
      <c r="AV340" s="14" t="s">
        <v>82</v>
      </c>
      <c r="AW340" s="14" t="s">
        <v>30</v>
      </c>
      <c r="AX340" s="14" t="s">
        <v>73</v>
      </c>
      <c r="AY340" s="267" t="s">
        <v>164</v>
      </c>
    </row>
    <row r="341" s="15" customFormat="1">
      <c r="A341" s="15"/>
      <c r="B341" s="268"/>
      <c r="C341" s="269"/>
      <c r="D341" s="240" t="s">
        <v>177</v>
      </c>
      <c r="E341" s="270" t="s">
        <v>1</v>
      </c>
      <c r="F341" s="271" t="s">
        <v>182</v>
      </c>
      <c r="G341" s="269"/>
      <c r="H341" s="272">
        <v>4.4820000000000002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8" t="s">
        <v>177</v>
      </c>
      <c r="AU341" s="278" t="s">
        <v>82</v>
      </c>
      <c r="AV341" s="15" t="s">
        <v>171</v>
      </c>
      <c r="AW341" s="15" t="s">
        <v>30</v>
      </c>
      <c r="AX341" s="15" t="s">
        <v>80</v>
      </c>
      <c r="AY341" s="278" t="s">
        <v>164</v>
      </c>
    </row>
    <row r="342" s="2" customFormat="1" ht="16.5" customHeight="1">
      <c r="A342" s="38"/>
      <c r="B342" s="39"/>
      <c r="C342" s="280" t="s">
        <v>430</v>
      </c>
      <c r="D342" s="280" t="s">
        <v>243</v>
      </c>
      <c r="E342" s="281" t="s">
        <v>403</v>
      </c>
      <c r="F342" s="282" t="s">
        <v>404</v>
      </c>
      <c r="G342" s="283" t="s">
        <v>216</v>
      </c>
      <c r="H342" s="284">
        <v>6.2750000000000004</v>
      </c>
      <c r="I342" s="285"/>
      <c r="J342" s="286">
        <f>ROUND(I342*H342,2)</f>
        <v>0</v>
      </c>
      <c r="K342" s="282" t="s">
        <v>170</v>
      </c>
      <c r="L342" s="287"/>
      <c r="M342" s="288" t="s">
        <v>1</v>
      </c>
      <c r="N342" s="289" t="s">
        <v>38</v>
      </c>
      <c r="O342" s="91"/>
      <c r="P342" s="236">
        <f>O342*H342</f>
        <v>0</v>
      </c>
      <c r="Q342" s="236">
        <v>1</v>
      </c>
      <c r="R342" s="236">
        <f>Q342*H342</f>
        <v>6.2750000000000004</v>
      </c>
      <c r="S342" s="236">
        <v>0</v>
      </c>
      <c r="T342" s="23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8" t="s">
        <v>231</v>
      </c>
      <c r="AT342" s="238" t="s">
        <v>243</v>
      </c>
      <c r="AU342" s="238" t="s">
        <v>82</v>
      </c>
      <c r="AY342" s="17" t="s">
        <v>164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7" t="s">
        <v>80</v>
      </c>
      <c r="BK342" s="239">
        <f>ROUND(I342*H342,2)</f>
        <v>0</v>
      </c>
      <c r="BL342" s="17" t="s">
        <v>171</v>
      </c>
      <c r="BM342" s="238" t="s">
        <v>1819</v>
      </c>
    </row>
    <row r="343" s="2" customFormat="1">
      <c r="A343" s="38"/>
      <c r="B343" s="39"/>
      <c r="C343" s="40"/>
      <c r="D343" s="240" t="s">
        <v>173</v>
      </c>
      <c r="E343" s="40"/>
      <c r="F343" s="241" t="s">
        <v>404</v>
      </c>
      <c r="G343" s="40"/>
      <c r="H343" s="40"/>
      <c r="I343" s="242"/>
      <c r="J343" s="40"/>
      <c r="K343" s="40"/>
      <c r="L343" s="44"/>
      <c r="M343" s="243"/>
      <c r="N343" s="244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173</v>
      </c>
      <c r="AU343" s="17" t="s">
        <v>82</v>
      </c>
    </row>
    <row r="344" s="2" customFormat="1">
      <c r="A344" s="38"/>
      <c r="B344" s="39"/>
      <c r="C344" s="40"/>
      <c r="D344" s="240" t="s">
        <v>206</v>
      </c>
      <c r="E344" s="40"/>
      <c r="F344" s="279" t="s">
        <v>1820</v>
      </c>
      <c r="G344" s="40"/>
      <c r="H344" s="40"/>
      <c r="I344" s="242"/>
      <c r="J344" s="40"/>
      <c r="K344" s="40"/>
      <c r="L344" s="44"/>
      <c r="M344" s="243"/>
      <c r="N344" s="244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206</v>
      </c>
      <c r="AU344" s="17" t="s">
        <v>82</v>
      </c>
    </row>
    <row r="345" s="13" customFormat="1">
      <c r="A345" s="13"/>
      <c r="B345" s="247"/>
      <c r="C345" s="248"/>
      <c r="D345" s="240" t="s">
        <v>177</v>
      </c>
      <c r="E345" s="249" t="s">
        <v>1</v>
      </c>
      <c r="F345" s="250" t="s">
        <v>1821</v>
      </c>
      <c r="G345" s="248"/>
      <c r="H345" s="249" t="s">
        <v>1</v>
      </c>
      <c r="I345" s="251"/>
      <c r="J345" s="248"/>
      <c r="K345" s="248"/>
      <c r="L345" s="252"/>
      <c r="M345" s="253"/>
      <c r="N345" s="254"/>
      <c r="O345" s="254"/>
      <c r="P345" s="254"/>
      <c r="Q345" s="254"/>
      <c r="R345" s="254"/>
      <c r="S345" s="254"/>
      <c r="T345" s="25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6" t="s">
        <v>177</v>
      </c>
      <c r="AU345" s="256" t="s">
        <v>82</v>
      </c>
      <c r="AV345" s="13" t="s">
        <v>80</v>
      </c>
      <c r="AW345" s="13" t="s">
        <v>30</v>
      </c>
      <c r="AX345" s="13" t="s">
        <v>73</v>
      </c>
      <c r="AY345" s="256" t="s">
        <v>164</v>
      </c>
    </row>
    <row r="346" s="14" customFormat="1">
      <c r="A346" s="14"/>
      <c r="B346" s="257"/>
      <c r="C346" s="258"/>
      <c r="D346" s="240" t="s">
        <v>177</v>
      </c>
      <c r="E346" s="259" t="s">
        <v>1</v>
      </c>
      <c r="F346" s="260" t="s">
        <v>1822</v>
      </c>
      <c r="G346" s="258"/>
      <c r="H346" s="261">
        <v>6.2750000000000004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7" t="s">
        <v>177</v>
      </c>
      <c r="AU346" s="267" t="s">
        <v>82</v>
      </c>
      <c r="AV346" s="14" t="s">
        <v>82</v>
      </c>
      <c r="AW346" s="14" t="s">
        <v>30</v>
      </c>
      <c r="AX346" s="14" t="s">
        <v>73</v>
      </c>
      <c r="AY346" s="267" t="s">
        <v>164</v>
      </c>
    </row>
    <row r="347" s="15" customFormat="1">
      <c r="A347" s="15"/>
      <c r="B347" s="268"/>
      <c r="C347" s="269"/>
      <c r="D347" s="240" t="s">
        <v>177</v>
      </c>
      <c r="E347" s="270" t="s">
        <v>1</v>
      </c>
      <c r="F347" s="271" t="s">
        <v>182</v>
      </c>
      <c r="G347" s="269"/>
      <c r="H347" s="272">
        <v>6.2750000000000004</v>
      </c>
      <c r="I347" s="273"/>
      <c r="J347" s="269"/>
      <c r="K347" s="269"/>
      <c r="L347" s="274"/>
      <c r="M347" s="275"/>
      <c r="N347" s="276"/>
      <c r="O347" s="276"/>
      <c r="P347" s="276"/>
      <c r="Q347" s="276"/>
      <c r="R347" s="276"/>
      <c r="S347" s="276"/>
      <c r="T347" s="27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8" t="s">
        <v>177</v>
      </c>
      <c r="AU347" s="278" t="s">
        <v>82</v>
      </c>
      <c r="AV347" s="15" t="s">
        <v>171</v>
      </c>
      <c r="AW347" s="15" t="s">
        <v>30</v>
      </c>
      <c r="AX347" s="15" t="s">
        <v>80</v>
      </c>
      <c r="AY347" s="278" t="s">
        <v>164</v>
      </c>
    </row>
    <row r="348" s="2" customFormat="1" ht="24.15" customHeight="1">
      <c r="A348" s="38"/>
      <c r="B348" s="39"/>
      <c r="C348" s="227" t="s">
        <v>436</v>
      </c>
      <c r="D348" s="227" t="s">
        <v>166</v>
      </c>
      <c r="E348" s="228" t="s">
        <v>417</v>
      </c>
      <c r="F348" s="229" t="s">
        <v>418</v>
      </c>
      <c r="G348" s="230" t="s">
        <v>169</v>
      </c>
      <c r="H348" s="231">
        <v>11.433</v>
      </c>
      <c r="I348" s="232"/>
      <c r="J348" s="233">
        <f>ROUND(I348*H348,2)</f>
        <v>0</v>
      </c>
      <c r="K348" s="229" t="s">
        <v>170</v>
      </c>
      <c r="L348" s="44"/>
      <c r="M348" s="234" t="s">
        <v>1</v>
      </c>
      <c r="N348" s="235" t="s">
        <v>38</v>
      </c>
      <c r="O348" s="91"/>
      <c r="P348" s="236">
        <f>O348*H348</f>
        <v>0</v>
      </c>
      <c r="Q348" s="236">
        <v>0.023244399999999998</v>
      </c>
      <c r="R348" s="236">
        <f>Q348*H348</f>
        <v>0.2657532252</v>
      </c>
      <c r="S348" s="236">
        <v>0</v>
      </c>
      <c r="T348" s="23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8" t="s">
        <v>171</v>
      </c>
      <c r="AT348" s="238" t="s">
        <v>166</v>
      </c>
      <c r="AU348" s="238" t="s">
        <v>82</v>
      </c>
      <c r="AY348" s="17" t="s">
        <v>164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7" t="s">
        <v>80</v>
      </c>
      <c r="BK348" s="239">
        <f>ROUND(I348*H348,2)</f>
        <v>0</v>
      </c>
      <c r="BL348" s="17" t="s">
        <v>171</v>
      </c>
      <c r="BM348" s="238" t="s">
        <v>1823</v>
      </c>
    </row>
    <row r="349" s="2" customFormat="1">
      <c r="A349" s="38"/>
      <c r="B349" s="39"/>
      <c r="C349" s="40"/>
      <c r="D349" s="240" t="s">
        <v>173</v>
      </c>
      <c r="E349" s="40"/>
      <c r="F349" s="241" t="s">
        <v>420</v>
      </c>
      <c r="G349" s="40"/>
      <c r="H349" s="40"/>
      <c r="I349" s="242"/>
      <c r="J349" s="40"/>
      <c r="K349" s="40"/>
      <c r="L349" s="44"/>
      <c r="M349" s="243"/>
      <c r="N349" s="244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173</v>
      </c>
      <c r="AU349" s="17" t="s">
        <v>82</v>
      </c>
    </row>
    <row r="350" s="2" customFormat="1">
      <c r="A350" s="38"/>
      <c r="B350" s="39"/>
      <c r="C350" s="40"/>
      <c r="D350" s="245" t="s">
        <v>175</v>
      </c>
      <c r="E350" s="40"/>
      <c r="F350" s="246" t="s">
        <v>421</v>
      </c>
      <c r="G350" s="40"/>
      <c r="H350" s="40"/>
      <c r="I350" s="242"/>
      <c r="J350" s="40"/>
      <c r="K350" s="40"/>
      <c r="L350" s="44"/>
      <c r="M350" s="243"/>
      <c r="N350" s="244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175</v>
      </c>
      <c r="AU350" s="17" t="s">
        <v>82</v>
      </c>
    </row>
    <row r="351" s="2" customFormat="1">
      <c r="A351" s="38"/>
      <c r="B351" s="39"/>
      <c r="C351" s="40"/>
      <c r="D351" s="240" t="s">
        <v>206</v>
      </c>
      <c r="E351" s="40"/>
      <c r="F351" s="279" t="s">
        <v>422</v>
      </c>
      <c r="G351" s="40"/>
      <c r="H351" s="40"/>
      <c r="I351" s="242"/>
      <c r="J351" s="40"/>
      <c r="K351" s="40"/>
      <c r="L351" s="44"/>
      <c r="M351" s="243"/>
      <c r="N351" s="244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206</v>
      </c>
      <c r="AU351" s="17" t="s">
        <v>82</v>
      </c>
    </row>
    <row r="352" s="14" customFormat="1">
      <c r="A352" s="14"/>
      <c r="B352" s="257"/>
      <c r="C352" s="258"/>
      <c r="D352" s="240" t="s">
        <v>177</v>
      </c>
      <c r="E352" s="259" t="s">
        <v>1</v>
      </c>
      <c r="F352" s="260" t="s">
        <v>1824</v>
      </c>
      <c r="G352" s="258"/>
      <c r="H352" s="261">
        <v>11.205</v>
      </c>
      <c r="I352" s="262"/>
      <c r="J352" s="258"/>
      <c r="K352" s="258"/>
      <c r="L352" s="263"/>
      <c r="M352" s="264"/>
      <c r="N352" s="265"/>
      <c r="O352" s="265"/>
      <c r="P352" s="265"/>
      <c r="Q352" s="265"/>
      <c r="R352" s="265"/>
      <c r="S352" s="265"/>
      <c r="T352" s="26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7" t="s">
        <v>177</v>
      </c>
      <c r="AU352" s="267" t="s">
        <v>82</v>
      </c>
      <c r="AV352" s="14" t="s">
        <v>82</v>
      </c>
      <c r="AW352" s="14" t="s">
        <v>30</v>
      </c>
      <c r="AX352" s="14" t="s">
        <v>73</v>
      </c>
      <c r="AY352" s="267" t="s">
        <v>164</v>
      </c>
    </row>
    <row r="353" s="14" customFormat="1">
      <c r="A353" s="14"/>
      <c r="B353" s="257"/>
      <c r="C353" s="258"/>
      <c r="D353" s="240" t="s">
        <v>177</v>
      </c>
      <c r="E353" s="259" t="s">
        <v>1</v>
      </c>
      <c r="F353" s="260" t="s">
        <v>1825</v>
      </c>
      <c r="G353" s="258"/>
      <c r="H353" s="261">
        <v>0.22800000000000001</v>
      </c>
      <c r="I353" s="262"/>
      <c r="J353" s="258"/>
      <c r="K353" s="258"/>
      <c r="L353" s="263"/>
      <c r="M353" s="264"/>
      <c r="N353" s="265"/>
      <c r="O353" s="265"/>
      <c r="P353" s="265"/>
      <c r="Q353" s="265"/>
      <c r="R353" s="265"/>
      <c r="S353" s="265"/>
      <c r="T353" s="26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7" t="s">
        <v>177</v>
      </c>
      <c r="AU353" s="267" t="s">
        <v>82</v>
      </c>
      <c r="AV353" s="14" t="s">
        <v>82</v>
      </c>
      <c r="AW353" s="14" t="s">
        <v>30</v>
      </c>
      <c r="AX353" s="14" t="s">
        <v>73</v>
      </c>
      <c r="AY353" s="267" t="s">
        <v>164</v>
      </c>
    </row>
    <row r="354" s="15" customFormat="1">
      <c r="A354" s="15"/>
      <c r="B354" s="268"/>
      <c r="C354" s="269"/>
      <c r="D354" s="240" t="s">
        <v>177</v>
      </c>
      <c r="E354" s="270" t="s">
        <v>1</v>
      </c>
      <c r="F354" s="271" t="s">
        <v>182</v>
      </c>
      <c r="G354" s="269"/>
      <c r="H354" s="272">
        <v>11.433</v>
      </c>
      <c r="I354" s="273"/>
      <c r="J354" s="269"/>
      <c r="K354" s="269"/>
      <c r="L354" s="274"/>
      <c r="M354" s="275"/>
      <c r="N354" s="276"/>
      <c r="O354" s="276"/>
      <c r="P354" s="276"/>
      <c r="Q354" s="276"/>
      <c r="R354" s="276"/>
      <c r="S354" s="276"/>
      <c r="T354" s="27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8" t="s">
        <v>177</v>
      </c>
      <c r="AU354" s="278" t="s">
        <v>82</v>
      </c>
      <c r="AV354" s="15" t="s">
        <v>171</v>
      </c>
      <c r="AW354" s="15" t="s">
        <v>30</v>
      </c>
      <c r="AX354" s="15" t="s">
        <v>80</v>
      </c>
      <c r="AY354" s="278" t="s">
        <v>164</v>
      </c>
    </row>
    <row r="355" s="2" customFormat="1" ht="24.15" customHeight="1">
      <c r="A355" s="38"/>
      <c r="B355" s="39"/>
      <c r="C355" s="227" t="s">
        <v>442</v>
      </c>
      <c r="D355" s="227" t="s">
        <v>166</v>
      </c>
      <c r="E355" s="228" t="s">
        <v>431</v>
      </c>
      <c r="F355" s="229" t="s">
        <v>432</v>
      </c>
      <c r="G355" s="230" t="s">
        <v>169</v>
      </c>
      <c r="H355" s="231">
        <v>11.880000000000001</v>
      </c>
      <c r="I355" s="232"/>
      <c r="J355" s="233">
        <f>ROUND(I355*H355,2)</f>
        <v>0</v>
      </c>
      <c r="K355" s="229" t="s">
        <v>170</v>
      </c>
      <c r="L355" s="44"/>
      <c r="M355" s="234" t="s">
        <v>1</v>
      </c>
      <c r="N355" s="235" t="s">
        <v>38</v>
      </c>
      <c r="O355" s="91"/>
      <c r="P355" s="236">
        <f>O355*H355</f>
        <v>0</v>
      </c>
      <c r="Q355" s="236">
        <v>0.078163999999999997</v>
      </c>
      <c r="R355" s="236">
        <f>Q355*H355</f>
        <v>0.92858832000000002</v>
      </c>
      <c r="S355" s="236">
        <v>0</v>
      </c>
      <c r="T355" s="23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8" t="s">
        <v>171</v>
      </c>
      <c r="AT355" s="238" t="s">
        <v>166</v>
      </c>
      <c r="AU355" s="238" t="s">
        <v>82</v>
      </c>
      <c r="AY355" s="17" t="s">
        <v>164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7" t="s">
        <v>80</v>
      </c>
      <c r="BK355" s="239">
        <f>ROUND(I355*H355,2)</f>
        <v>0</v>
      </c>
      <c r="BL355" s="17" t="s">
        <v>171</v>
      </c>
      <c r="BM355" s="238" t="s">
        <v>1826</v>
      </c>
    </row>
    <row r="356" s="2" customFormat="1">
      <c r="A356" s="38"/>
      <c r="B356" s="39"/>
      <c r="C356" s="40"/>
      <c r="D356" s="240" t="s">
        <v>173</v>
      </c>
      <c r="E356" s="40"/>
      <c r="F356" s="241" t="s">
        <v>434</v>
      </c>
      <c r="G356" s="40"/>
      <c r="H356" s="40"/>
      <c r="I356" s="242"/>
      <c r="J356" s="40"/>
      <c r="K356" s="40"/>
      <c r="L356" s="44"/>
      <c r="M356" s="243"/>
      <c r="N356" s="244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173</v>
      </c>
      <c r="AU356" s="17" t="s">
        <v>82</v>
      </c>
    </row>
    <row r="357" s="2" customFormat="1">
      <c r="A357" s="38"/>
      <c r="B357" s="39"/>
      <c r="C357" s="40"/>
      <c r="D357" s="245" t="s">
        <v>175</v>
      </c>
      <c r="E357" s="40"/>
      <c r="F357" s="246" t="s">
        <v>435</v>
      </c>
      <c r="G357" s="40"/>
      <c r="H357" s="40"/>
      <c r="I357" s="242"/>
      <c r="J357" s="40"/>
      <c r="K357" s="40"/>
      <c r="L357" s="44"/>
      <c r="M357" s="243"/>
      <c r="N357" s="244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175</v>
      </c>
      <c r="AU357" s="17" t="s">
        <v>82</v>
      </c>
    </row>
    <row r="358" s="13" customFormat="1">
      <c r="A358" s="13"/>
      <c r="B358" s="247"/>
      <c r="C358" s="248"/>
      <c r="D358" s="240" t="s">
        <v>177</v>
      </c>
      <c r="E358" s="249" t="s">
        <v>1</v>
      </c>
      <c r="F358" s="250" t="s">
        <v>1683</v>
      </c>
      <c r="G358" s="248"/>
      <c r="H358" s="249" t="s">
        <v>1</v>
      </c>
      <c r="I358" s="251"/>
      <c r="J358" s="248"/>
      <c r="K358" s="248"/>
      <c r="L358" s="252"/>
      <c r="M358" s="253"/>
      <c r="N358" s="254"/>
      <c r="O358" s="254"/>
      <c r="P358" s="254"/>
      <c r="Q358" s="254"/>
      <c r="R358" s="254"/>
      <c r="S358" s="254"/>
      <c r="T358" s="25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6" t="s">
        <v>177</v>
      </c>
      <c r="AU358" s="256" t="s">
        <v>82</v>
      </c>
      <c r="AV358" s="13" t="s">
        <v>80</v>
      </c>
      <c r="AW358" s="13" t="s">
        <v>30</v>
      </c>
      <c r="AX358" s="13" t="s">
        <v>73</v>
      </c>
      <c r="AY358" s="256" t="s">
        <v>164</v>
      </c>
    </row>
    <row r="359" s="14" customFormat="1">
      <c r="A359" s="14"/>
      <c r="B359" s="257"/>
      <c r="C359" s="258"/>
      <c r="D359" s="240" t="s">
        <v>177</v>
      </c>
      <c r="E359" s="259" t="s">
        <v>1</v>
      </c>
      <c r="F359" s="260" t="s">
        <v>1811</v>
      </c>
      <c r="G359" s="258"/>
      <c r="H359" s="261">
        <v>11.880000000000001</v>
      </c>
      <c r="I359" s="262"/>
      <c r="J359" s="258"/>
      <c r="K359" s="258"/>
      <c r="L359" s="263"/>
      <c r="M359" s="264"/>
      <c r="N359" s="265"/>
      <c r="O359" s="265"/>
      <c r="P359" s="265"/>
      <c r="Q359" s="265"/>
      <c r="R359" s="265"/>
      <c r="S359" s="265"/>
      <c r="T359" s="26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7" t="s">
        <v>177</v>
      </c>
      <c r="AU359" s="267" t="s">
        <v>82</v>
      </c>
      <c r="AV359" s="14" t="s">
        <v>82</v>
      </c>
      <c r="AW359" s="14" t="s">
        <v>30</v>
      </c>
      <c r="AX359" s="14" t="s">
        <v>73</v>
      </c>
      <c r="AY359" s="267" t="s">
        <v>164</v>
      </c>
    </row>
    <row r="360" s="15" customFormat="1">
      <c r="A360" s="15"/>
      <c r="B360" s="268"/>
      <c r="C360" s="269"/>
      <c r="D360" s="240" t="s">
        <v>177</v>
      </c>
      <c r="E360" s="270" t="s">
        <v>1</v>
      </c>
      <c r="F360" s="271" t="s">
        <v>182</v>
      </c>
      <c r="G360" s="269"/>
      <c r="H360" s="272">
        <v>11.880000000000001</v>
      </c>
      <c r="I360" s="273"/>
      <c r="J360" s="269"/>
      <c r="K360" s="269"/>
      <c r="L360" s="274"/>
      <c r="M360" s="275"/>
      <c r="N360" s="276"/>
      <c r="O360" s="276"/>
      <c r="P360" s="276"/>
      <c r="Q360" s="276"/>
      <c r="R360" s="276"/>
      <c r="S360" s="276"/>
      <c r="T360" s="27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8" t="s">
        <v>177</v>
      </c>
      <c r="AU360" s="278" t="s">
        <v>82</v>
      </c>
      <c r="AV360" s="15" t="s">
        <v>171</v>
      </c>
      <c r="AW360" s="15" t="s">
        <v>30</v>
      </c>
      <c r="AX360" s="15" t="s">
        <v>80</v>
      </c>
      <c r="AY360" s="278" t="s">
        <v>164</v>
      </c>
    </row>
    <row r="361" s="2" customFormat="1" ht="24.15" customHeight="1">
      <c r="A361" s="38"/>
      <c r="B361" s="39"/>
      <c r="C361" s="227" t="s">
        <v>449</v>
      </c>
      <c r="D361" s="227" t="s">
        <v>166</v>
      </c>
      <c r="E361" s="228" t="s">
        <v>443</v>
      </c>
      <c r="F361" s="229" t="s">
        <v>444</v>
      </c>
      <c r="G361" s="230" t="s">
        <v>169</v>
      </c>
      <c r="H361" s="231">
        <v>23.085000000000001</v>
      </c>
      <c r="I361" s="232"/>
      <c r="J361" s="233">
        <f>ROUND(I361*H361,2)</f>
        <v>0</v>
      </c>
      <c r="K361" s="229" t="s">
        <v>170</v>
      </c>
      <c r="L361" s="44"/>
      <c r="M361" s="234" t="s">
        <v>1</v>
      </c>
      <c r="N361" s="235" t="s">
        <v>38</v>
      </c>
      <c r="O361" s="91"/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8" t="s">
        <v>171</v>
      </c>
      <c r="AT361" s="238" t="s">
        <v>166</v>
      </c>
      <c r="AU361" s="238" t="s">
        <v>82</v>
      </c>
      <c r="AY361" s="17" t="s">
        <v>164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7" t="s">
        <v>80</v>
      </c>
      <c r="BK361" s="239">
        <f>ROUND(I361*H361,2)</f>
        <v>0</v>
      </c>
      <c r="BL361" s="17" t="s">
        <v>171</v>
      </c>
      <c r="BM361" s="238" t="s">
        <v>1827</v>
      </c>
    </row>
    <row r="362" s="2" customFormat="1">
      <c r="A362" s="38"/>
      <c r="B362" s="39"/>
      <c r="C362" s="40"/>
      <c r="D362" s="240" t="s">
        <v>173</v>
      </c>
      <c r="E362" s="40"/>
      <c r="F362" s="241" t="s">
        <v>446</v>
      </c>
      <c r="G362" s="40"/>
      <c r="H362" s="40"/>
      <c r="I362" s="242"/>
      <c r="J362" s="40"/>
      <c r="K362" s="40"/>
      <c r="L362" s="44"/>
      <c r="M362" s="243"/>
      <c r="N362" s="244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173</v>
      </c>
      <c r="AU362" s="17" t="s">
        <v>82</v>
      </c>
    </row>
    <row r="363" s="2" customFormat="1">
      <c r="A363" s="38"/>
      <c r="B363" s="39"/>
      <c r="C363" s="40"/>
      <c r="D363" s="245" t="s">
        <v>175</v>
      </c>
      <c r="E363" s="40"/>
      <c r="F363" s="246" t="s">
        <v>447</v>
      </c>
      <c r="G363" s="40"/>
      <c r="H363" s="40"/>
      <c r="I363" s="242"/>
      <c r="J363" s="40"/>
      <c r="K363" s="40"/>
      <c r="L363" s="44"/>
      <c r="M363" s="243"/>
      <c r="N363" s="244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175</v>
      </c>
      <c r="AU363" s="17" t="s">
        <v>82</v>
      </c>
    </row>
    <row r="364" s="14" customFormat="1">
      <c r="A364" s="14"/>
      <c r="B364" s="257"/>
      <c r="C364" s="258"/>
      <c r="D364" s="240" t="s">
        <v>177</v>
      </c>
      <c r="E364" s="259" t="s">
        <v>1</v>
      </c>
      <c r="F364" s="260" t="s">
        <v>1828</v>
      </c>
      <c r="G364" s="258"/>
      <c r="H364" s="261">
        <v>23.085000000000001</v>
      </c>
      <c r="I364" s="262"/>
      <c r="J364" s="258"/>
      <c r="K364" s="258"/>
      <c r="L364" s="263"/>
      <c r="M364" s="264"/>
      <c r="N364" s="265"/>
      <c r="O364" s="265"/>
      <c r="P364" s="265"/>
      <c r="Q364" s="265"/>
      <c r="R364" s="265"/>
      <c r="S364" s="265"/>
      <c r="T364" s="26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7" t="s">
        <v>177</v>
      </c>
      <c r="AU364" s="267" t="s">
        <v>82</v>
      </c>
      <c r="AV364" s="14" t="s">
        <v>82</v>
      </c>
      <c r="AW364" s="14" t="s">
        <v>30</v>
      </c>
      <c r="AX364" s="14" t="s">
        <v>73</v>
      </c>
      <c r="AY364" s="267" t="s">
        <v>164</v>
      </c>
    </row>
    <row r="365" s="15" customFormat="1">
      <c r="A365" s="15"/>
      <c r="B365" s="268"/>
      <c r="C365" s="269"/>
      <c r="D365" s="240" t="s">
        <v>177</v>
      </c>
      <c r="E365" s="270" t="s">
        <v>1</v>
      </c>
      <c r="F365" s="271" t="s">
        <v>182</v>
      </c>
      <c r="G365" s="269"/>
      <c r="H365" s="272">
        <v>23.085000000000001</v>
      </c>
      <c r="I365" s="273"/>
      <c r="J365" s="269"/>
      <c r="K365" s="269"/>
      <c r="L365" s="274"/>
      <c r="M365" s="275"/>
      <c r="N365" s="276"/>
      <c r="O365" s="276"/>
      <c r="P365" s="276"/>
      <c r="Q365" s="276"/>
      <c r="R365" s="276"/>
      <c r="S365" s="276"/>
      <c r="T365" s="277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8" t="s">
        <v>177</v>
      </c>
      <c r="AU365" s="278" t="s">
        <v>82</v>
      </c>
      <c r="AV365" s="15" t="s">
        <v>171</v>
      </c>
      <c r="AW365" s="15" t="s">
        <v>30</v>
      </c>
      <c r="AX365" s="15" t="s">
        <v>80</v>
      </c>
      <c r="AY365" s="278" t="s">
        <v>164</v>
      </c>
    </row>
    <row r="366" s="2" customFormat="1" ht="33" customHeight="1">
      <c r="A366" s="38"/>
      <c r="B366" s="39"/>
      <c r="C366" s="227" t="s">
        <v>457</v>
      </c>
      <c r="D366" s="227" t="s">
        <v>166</v>
      </c>
      <c r="E366" s="228" t="s">
        <v>690</v>
      </c>
      <c r="F366" s="229" t="s">
        <v>691</v>
      </c>
      <c r="G366" s="230" t="s">
        <v>692</v>
      </c>
      <c r="H366" s="231">
        <v>13.800000000000001</v>
      </c>
      <c r="I366" s="232"/>
      <c r="J366" s="233">
        <f>ROUND(I366*H366,2)</f>
        <v>0</v>
      </c>
      <c r="K366" s="229" t="s">
        <v>170</v>
      </c>
      <c r="L366" s="44"/>
      <c r="M366" s="234" t="s">
        <v>1</v>
      </c>
      <c r="N366" s="235" t="s">
        <v>38</v>
      </c>
      <c r="O366" s="91"/>
      <c r="P366" s="236">
        <f>O366*H366</f>
        <v>0</v>
      </c>
      <c r="Q366" s="236">
        <v>0.00078160000000000002</v>
      </c>
      <c r="R366" s="236">
        <f>Q366*H366</f>
        <v>0.010786080000000002</v>
      </c>
      <c r="S366" s="236">
        <v>0.001</v>
      </c>
      <c r="T366" s="237">
        <f>S366*H366</f>
        <v>0.013800000000000002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8" t="s">
        <v>171</v>
      </c>
      <c r="AT366" s="238" t="s">
        <v>166</v>
      </c>
      <c r="AU366" s="238" t="s">
        <v>82</v>
      </c>
      <c r="AY366" s="17" t="s">
        <v>164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7" t="s">
        <v>80</v>
      </c>
      <c r="BK366" s="239">
        <f>ROUND(I366*H366,2)</f>
        <v>0</v>
      </c>
      <c r="BL366" s="17" t="s">
        <v>171</v>
      </c>
      <c r="BM366" s="238" t="s">
        <v>1829</v>
      </c>
    </row>
    <row r="367" s="2" customFormat="1">
      <c r="A367" s="38"/>
      <c r="B367" s="39"/>
      <c r="C367" s="40"/>
      <c r="D367" s="240" t="s">
        <v>173</v>
      </c>
      <c r="E367" s="40"/>
      <c r="F367" s="241" t="s">
        <v>694</v>
      </c>
      <c r="G367" s="40"/>
      <c r="H367" s="40"/>
      <c r="I367" s="242"/>
      <c r="J367" s="40"/>
      <c r="K367" s="40"/>
      <c r="L367" s="44"/>
      <c r="M367" s="243"/>
      <c r="N367" s="244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173</v>
      </c>
      <c r="AU367" s="17" t="s">
        <v>82</v>
      </c>
    </row>
    <row r="368" s="2" customFormat="1">
      <c r="A368" s="38"/>
      <c r="B368" s="39"/>
      <c r="C368" s="40"/>
      <c r="D368" s="245" t="s">
        <v>175</v>
      </c>
      <c r="E368" s="40"/>
      <c r="F368" s="246" t="s">
        <v>695</v>
      </c>
      <c r="G368" s="40"/>
      <c r="H368" s="40"/>
      <c r="I368" s="242"/>
      <c r="J368" s="40"/>
      <c r="K368" s="40"/>
      <c r="L368" s="44"/>
      <c r="M368" s="243"/>
      <c r="N368" s="244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175</v>
      </c>
      <c r="AU368" s="17" t="s">
        <v>82</v>
      </c>
    </row>
    <row r="369" s="13" customFormat="1">
      <c r="A369" s="13"/>
      <c r="B369" s="247"/>
      <c r="C369" s="248"/>
      <c r="D369" s="240" t="s">
        <v>177</v>
      </c>
      <c r="E369" s="249" t="s">
        <v>1</v>
      </c>
      <c r="F369" s="250" t="s">
        <v>696</v>
      </c>
      <c r="G369" s="248"/>
      <c r="H369" s="249" t="s">
        <v>1</v>
      </c>
      <c r="I369" s="251"/>
      <c r="J369" s="248"/>
      <c r="K369" s="248"/>
      <c r="L369" s="252"/>
      <c r="M369" s="253"/>
      <c r="N369" s="254"/>
      <c r="O369" s="254"/>
      <c r="P369" s="254"/>
      <c r="Q369" s="254"/>
      <c r="R369" s="254"/>
      <c r="S369" s="254"/>
      <c r="T369" s="25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6" t="s">
        <v>177</v>
      </c>
      <c r="AU369" s="256" t="s">
        <v>82</v>
      </c>
      <c r="AV369" s="13" t="s">
        <v>80</v>
      </c>
      <c r="AW369" s="13" t="s">
        <v>30</v>
      </c>
      <c r="AX369" s="13" t="s">
        <v>73</v>
      </c>
      <c r="AY369" s="256" t="s">
        <v>164</v>
      </c>
    </row>
    <row r="370" s="14" customFormat="1">
      <c r="A370" s="14"/>
      <c r="B370" s="257"/>
      <c r="C370" s="258"/>
      <c r="D370" s="240" t="s">
        <v>177</v>
      </c>
      <c r="E370" s="259" t="s">
        <v>1</v>
      </c>
      <c r="F370" s="260" t="s">
        <v>1830</v>
      </c>
      <c r="G370" s="258"/>
      <c r="H370" s="261">
        <v>13.800000000000001</v>
      </c>
      <c r="I370" s="262"/>
      <c r="J370" s="258"/>
      <c r="K370" s="258"/>
      <c r="L370" s="263"/>
      <c r="M370" s="264"/>
      <c r="N370" s="265"/>
      <c r="O370" s="265"/>
      <c r="P370" s="265"/>
      <c r="Q370" s="265"/>
      <c r="R370" s="265"/>
      <c r="S370" s="265"/>
      <c r="T370" s="26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7" t="s">
        <v>177</v>
      </c>
      <c r="AU370" s="267" t="s">
        <v>82</v>
      </c>
      <c r="AV370" s="14" t="s">
        <v>82</v>
      </c>
      <c r="AW370" s="14" t="s">
        <v>30</v>
      </c>
      <c r="AX370" s="14" t="s">
        <v>80</v>
      </c>
      <c r="AY370" s="267" t="s">
        <v>164</v>
      </c>
    </row>
    <row r="371" s="2" customFormat="1" ht="24.15" customHeight="1">
      <c r="A371" s="38"/>
      <c r="B371" s="39"/>
      <c r="C371" s="280" t="s">
        <v>468</v>
      </c>
      <c r="D371" s="280" t="s">
        <v>243</v>
      </c>
      <c r="E371" s="281" t="s">
        <v>698</v>
      </c>
      <c r="F371" s="282" t="s">
        <v>699</v>
      </c>
      <c r="G371" s="283" t="s">
        <v>216</v>
      </c>
      <c r="H371" s="284">
        <v>0.029000000000000001</v>
      </c>
      <c r="I371" s="285"/>
      <c r="J371" s="286">
        <f>ROUND(I371*H371,2)</f>
        <v>0</v>
      </c>
      <c r="K371" s="282" t="s">
        <v>170</v>
      </c>
      <c r="L371" s="287"/>
      <c r="M371" s="288" t="s">
        <v>1</v>
      </c>
      <c r="N371" s="289" t="s">
        <v>38</v>
      </c>
      <c r="O371" s="91"/>
      <c r="P371" s="236">
        <f>O371*H371</f>
        <v>0</v>
      </c>
      <c r="Q371" s="236">
        <v>1</v>
      </c>
      <c r="R371" s="236">
        <f>Q371*H371</f>
        <v>0.029000000000000001</v>
      </c>
      <c r="S371" s="236">
        <v>0</v>
      </c>
      <c r="T371" s="23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8" t="s">
        <v>231</v>
      </c>
      <c r="AT371" s="238" t="s">
        <v>243</v>
      </c>
      <c r="AU371" s="238" t="s">
        <v>82</v>
      </c>
      <c r="AY371" s="17" t="s">
        <v>164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7" t="s">
        <v>80</v>
      </c>
      <c r="BK371" s="239">
        <f>ROUND(I371*H371,2)</f>
        <v>0</v>
      </c>
      <c r="BL371" s="17" t="s">
        <v>171</v>
      </c>
      <c r="BM371" s="238" t="s">
        <v>1831</v>
      </c>
    </row>
    <row r="372" s="2" customFormat="1">
      <c r="A372" s="38"/>
      <c r="B372" s="39"/>
      <c r="C372" s="40"/>
      <c r="D372" s="240" t="s">
        <v>173</v>
      </c>
      <c r="E372" s="40"/>
      <c r="F372" s="241" t="s">
        <v>699</v>
      </c>
      <c r="G372" s="40"/>
      <c r="H372" s="40"/>
      <c r="I372" s="242"/>
      <c r="J372" s="40"/>
      <c r="K372" s="40"/>
      <c r="L372" s="44"/>
      <c r="M372" s="243"/>
      <c r="N372" s="244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173</v>
      </c>
      <c r="AU372" s="17" t="s">
        <v>82</v>
      </c>
    </row>
    <row r="373" s="2" customFormat="1">
      <c r="A373" s="38"/>
      <c r="B373" s="39"/>
      <c r="C373" s="40"/>
      <c r="D373" s="240" t="s">
        <v>206</v>
      </c>
      <c r="E373" s="40"/>
      <c r="F373" s="279" t="s">
        <v>701</v>
      </c>
      <c r="G373" s="40"/>
      <c r="H373" s="40"/>
      <c r="I373" s="242"/>
      <c r="J373" s="40"/>
      <c r="K373" s="40"/>
      <c r="L373" s="44"/>
      <c r="M373" s="243"/>
      <c r="N373" s="244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206</v>
      </c>
      <c r="AU373" s="17" t="s">
        <v>82</v>
      </c>
    </row>
    <row r="374" s="13" customFormat="1">
      <c r="A374" s="13"/>
      <c r="B374" s="247"/>
      <c r="C374" s="248"/>
      <c r="D374" s="240" t="s">
        <v>177</v>
      </c>
      <c r="E374" s="249" t="s">
        <v>1</v>
      </c>
      <c r="F374" s="250" t="s">
        <v>696</v>
      </c>
      <c r="G374" s="248"/>
      <c r="H374" s="249" t="s">
        <v>1</v>
      </c>
      <c r="I374" s="251"/>
      <c r="J374" s="248"/>
      <c r="K374" s="248"/>
      <c r="L374" s="252"/>
      <c r="M374" s="253"/>
      <c r="N374" s="254"/>
      <c r="O374" s="254"/>
      <c r="P374" s="254"/>
      <c r="Q374" s="254"/>
      <c r="R374" s="254"/>
      <c r="S374" s="254"/>
      <c r="T374" s="25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6" t="s">
        <v>177</v>
      </c>
      <c r="AU374" s="256" t="s">
        <v>82</v>
      </c>
      <c r="AV374" s="13" t="s">
        <v>80</v>
      </c>
      <c r="AW374" s="13" t="s">
        <v>30</v>
      </c>
      <c r="AX374" s="13" t="s">
        <v>73</v>
      </c>
      <c r="AY374" s="256" t="s">
        <v>164</v>
      </c>
    </row>
    <row r="375" s="14" customFormat="1">
      <c r="A375" s="14"/>
      <c r="B375" s="257"/>
      <c r="C375" s="258"/>
      <c r="D375" s="240" t="s">
        <v>177</v>
      </c>
      <c r="E375" s="259" t="s">
        <v>1</v>
      </c>
      <c r="F375" s="260" t="s">
        <v>1832</v>
      </c>
      <c r="G375" s="258"/>
      <c r="H375" s="261">
        <v>0.029000000000000001</v>
      </c>
      <c r="I375" s="262"/>
      <c r="J375" s="258"/>
      <c r="K375" s="258"/>
      <c r="L375" s="263"/>
      <c r="M375" s="264"/>
      <c r="N375" s="265"/>
      <c r="O375" s="265"/>
      <c r="P375" s="265"/>
      <c r="Q375" s="265"/>
      <c r="R375" s="265"/>
      <c r="S375" s="265"/>
      <c r="T375" s="26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7" t="s">
        <v>177</v>
      </c>
      <c r="AU375" s="267" t="s">
        <v>82</v>
      </c>
      <c r="AV375" s="14" t="s">
        <v>82</v>
      </c>
      <c r="AW375" s="14" t="s">
        <v>30</v>
      </c>
      <c r="AX375" s="14" t="s">
        <v>80</v>
      </c>
      <c r="AY375" s="267" t="s">
        <v>164</v>
      </c>
    </row>
    <row r="376" s="12" customFormat="1" ht="22.8" customHeight="1">
      <c r="A376" s="12"/>
      <c r="B376" s="211"/>
      <c r="C376" s="212"/>
      <c r="D376" s="213" t="s">
        <v>72</v>
      </c>
      <c r="E376" s="225" t="s">
        <v>455</v>
      </c>
      <c r="F376" s="225" t="s">
        <v>456</v>
      </c>
      <c r="G376" s="212"/>
      <c r="H376" s="212"/>
      <c r="I376" s="215"/>
      <c r="J376" s="226">
        <f>BK376</f>
        <v>0</v>
      </c>
      <c r="K376" s="212"/>
      <c r="L376" s="217"/>
      <c r="M376" s="218"/>
      <c r="N376" s="219"/>
      <c r="O376" s="219"/>
      <c r="P376" s="220">
        <f>SUM(P377:P400)</f>
        <v>0</v>
      </c>
      <c r="Q376" s="219"/>
      <c r="R376" s="220">
        <f>SUM(R377:R400)</f>
        <v>0</v>
      </c>
      <c r="S376" s="219"/>
      <c r="T376" s="221">
        <f>SUM(T377:T400)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22" t="s">
        <v>80</v>
      </c>
      <c r="AT376" s="223" t="s">
        <v>72</v>
      </c>
      <c r="AU376" s="223" t="s">
        <v>80</v>
      </c>
      <c r="AY376" s="222" t="s">
        <v>164</v>
      </c>
      <c r="BK376" s="224">
        <f>SUM(BK377:BK400)</f>
        <v>0</v>
      </c>
    </row>
    <row r="377" s="2" customFormat="1" ht="44.25" customHeight="1">
      <c r="A377" s="38"/>
      <c r="B377" s="39"/>
      <c r="C377" s="227" t="s">
        <v>474</v>
      </c>
      <c r="D377" s="227" t="s">
        <v>166</v>
      </c>
      <c r="E377" s="228" t="s">
        <v>458</v>
      </c>
      <c r="F377" s="229" t="s">
        <v>459</v>
      </c>
      <c r="G377" s="230" t="s">
        <v>216</v>
      </c>
      <c r="H377" s="231">
        <v>34.514000000000003</v>
      </c>
      <c r="I377" s="232"/>
      <c r="J377" s="233">
        <f>ROUND(I377*H377,2)</f>
        <v>0</v>
      </c>
      <c r="K377" s="229" t="s">
        <v>170</v>
      </c>
      <c r="L377" s="44"/>
      <c r="M377" s="234" t="s">
        <v>1</v>
      </c>
      <c r="N377" s="235" t="s">
        <v>38</v>
      </c>
      <c r="O377" s="91"/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8" t="s">
        <v>171</v>
      </c>
      <c r="AT377" s="238" t="s">
        <v>166</v>
      </c>
      <c r="AU377" s="238" t="s">
        <v>82</v>
      </c>
      <c r="AY377" s="17" t="s">
        <v>164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7" t="s">
        <v>80</v>
      </c>
      <c r="BK377" s="239">
        <f>ROUND(I377*H377,2)</f>
        <v>0</v>
      </c>
      <c r="BL377" s="17" t="s">
        <v>171</v>
      </c>
      <c r="BM377" s="238" t="s">
        <v>1833</v>
      </c>
    </row>
    <row r="378" s="2" customFormat="1">
      <c r="A378" s="38"/>
      <c r="B378" s="39"/>
      <c r="C378" s="40"/>
      <c r="D378" s="240" t="s">
        <v>173</v>
      </c>
      <c r="E378" s="40"/>
      <c r="F378" s="241" t="s">
        <v>459</v>
      </c>
      <c r="G378" s="40"/>
      <c r="H378" s="40"/>
      <c r="I378" s="242"/>
      <c r="J378" s="40"/>
      <c r="K378" s="40"/>
      <c r="L378" s="44"/>
      <c r="M378" s="243"/>
      <c r="N378" s="244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173</v>
      </c>
      <c r="AU378" s="17" t="s">
        <v>82</v>
      </c>
    </row>
    <row r="379" s="2" customFormat="1">
      <c r="A379" s="38"/>
      <c r="B379" s="39"/>
      <c r="C379" s="40"/>
      <c r="D379" s="245" t="s">
        <v>175</v>
      </c>
      <c r="E379" s="40"/>
      <c r="F379" s="246" t="s">
        <v>461</v>
      </c>
      <c r="G379" s="40"/>
      <c r="H379" s="40"/>
      <c r="I379" s="242"/>
      <c r="J379" s="40"/>
      <c r="K379" s="40"/>
      <c r="L379" s="44"/>
      <c r="M379" s="243"/>
      <c r="N379" s="244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175</v>
      </c>
      <c r="AU379" s="17" t="s">
        <v>82</v>
      </c>
    </row>
    <row r="380" s="13" customFormat="1">
      <c r="A380" s="13"/>
      <c r="B380" s="247"/>
      <c r="C380" s="248"/>
      <c r="D380" s="240" t="s">
        <v>177</v>
      </c>
      <c r="E380" s="249" t="s">
        <v>1</v>
      </c>
      <c r="F380" s="250" t="s">
        <v>1834</v>
      </c>
      <c r="G380" s="248"/>
      <c r="H380" s="249" t="s">
        <v>1</v>
      </c>
      <c r="I380" s="251"/>
      <c r="J380" s="248"/>
      <c r="K380" s="248"/>
      <c r="L380" s="252"/>
      <c r="M380" s="253"/>
      <c r="N380" s="254"/>
      <c r="O380" s="254"/>
      <c r="P380" s="254"/>
      <c r="Q380" s="254"/>
      <c r="R380" s="254"/>
      <c r="S380" s="254"/>
      <c r="T380" s="25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6" t="s">
        <v>177</v>
      </c>
      <c r="AU380" s="256" t="s">
        <v>82</v>
      </c>
      <c r="AV380" s="13" t="s">
        <v>80</v>
      </c>
      <c r="AW380" s="13" t="s">
        <v>30</v>
      </c>
      <c r="AX380" s="13" t="s">
        <v>73</v>
      </c>
      <c r="AY380" s="256" t="s">
        <v>164</v>
      </c>
    </row>
    <row r="381" s="14" customFormat="1">
      <c r="A381" s="14"/>
      <c r="B381" s="257"/>
      <c r="C381" s="258"/>
      <c r="D381" s="240" t="s">
        <v>177</v>
      </c>
      <c r="E381" s="259" t="s">
        <v>1</v>
      </c>
      <c r="F381" s="260" t="s">
        <v>1835</v>
      </c>
      <c r="G381" s="258"/>
      <c r="H381" s="261">
        <v>24.670000000000002</v>
      </c>
      <c r="I381" s="262"/>
      <c r="J381" s="258"/>
      <c r="K381" s="258"/>
      <c r="L381" s="263"/>
      <c r="M381" s="264"/>
      <c r="N381" s="265"/>
      <c r="O381" s="265"/>
      <c r="P381" s="265"/>
      <c r="Q381" s="265"/>
      <c r="R381" s="265"/>
      <c r="S381" s="265"/>
      <c r="T381" s="26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7" t="s">
        <v>177</v>
      </c>
      <c r="AU381" s="267" t="s">
        <v>82</v>
      </c>
      <c r="AV381" s="14" t="s">
        <v>82</v>
      </c>
      <c r="AW381" s="14" t="s">
        <v>30</v>
      </c>
      <c r="AX381" s="14" t="s">
        <v>73</v>
      </c>
      <c r="AY381" s="267" t="s">
        <v>164</v>
      </c>
    </row>
    <row r="382" s="13" customFormat="1">
      <c r="A382" s="13"/>
      <c r="B382" s="247"/>
      <c r="C382" s="248"/>
      <c r="D382" s="240" t="s">
        <v>177</v>
      </c>
      <c r="E382" s="249" t="s">
        <v>1</v>
      </c>
      <c r="F382" s="250" t="s">
        <v>1708</v>
      </c>
      <c r="G382" s="248"/>
      <c r="H382" s="249" t="s">
        <v>1</v>
      </c>
      <c r="I382" s="251"/>
      <c r="J382" s="248"/>
      <c r="K382" s="248"/>
      <c r="L382" s="252"/>
      <c r="M382" s="253"/>
      <c r="N382" s="254"/>
      <c r="O382" s="254"/>
      <c r="P382" s="254"/>
      <c r="Q382" s="254"/>
      <c r="R382" s="254"/>
      <c r="S382" s="254"/>
      <c r="T382" s="25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6" t="s">
        <v>177</v>
      </c>
      <c r="AU382" s="256" t="s">
        <v>82</v>
      </c>
      <c r="AV382" s="13" t="s">
        <v>80</v>
      </c>
      <c r="AW382" s="13" t="s">
        <v>30</v>
      </c>
      <c r="AX382" s="13" t="s">
        <v>73</v>
      </c>
      <c r="AY382" s="256" t="s">
        <v>164</v>
      </c>
    </row>
    <row r="383" s="14" customFormat="1">
      <c r="A383" s="14"/>
      <c r="B383" s="257"/>
      <c r="C383" s="258"/>
      <c r="D383" s="240" t="s">
        <v>177</v>
      </c>
      <c r="E383" s="259" t="s">
        <v>1</v>
      </c>
      <c r="F383" s="260" t="s">
        <v>1836</v>
      </c>
      <c r="G383" s="258"/>
      <c r="H383" s="261">
        <v>3.302</v>
      </c>
      <c r="I383" s="262"/>
      <c r="J383" s="258"/>
      <c r="K383" s="258"/>
      <c r="L383" s="263"/>
      <c r="M383" s="264"/>
      <c r="N383" s="265"/>
      <c r="O383" s="265"/>
      <c r="P383" s="265"/>
      <c r="Q383" s="265"/>
      <c r="R383" s="265"/>
      <c r="S383" s="265"/>
      <c r="T383" s="26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7" t="s">
        <v>177</v>
      </c>
      <c r="AU383" s="267" t="s">
        <v>82</v>
      </c>
      <c r="AV383" s="14" t="s">
        <v>82</v>
      </c>
      <c r="AW383" s="14" t="s">
        <v>30</v>
      </c>
      <c r="AX383" s="14" t="s">
        <v>73</v>
      </c>
      <c r="AY383" s="267" t="s">
        <v>164</v>
      </c>
    </row>
    <row r="384" s="13" customFormat="1">
      <c r="A384" s="13"/>
      <c r="B384" s="247"/>
      <c r="C384" s="248"/>
      <c r="D384" s="240" t="s">
        <v>177</v>
      </c>
      <c r="E384" s="249" t="s">
        <v>1</v>
      </c>
      <c r="F384" s="250" t="s">
        <v>704</v>
      </c>
      <c r="G384" s="248"/>
      <c r="H384" s="249" t="s">
        <v>1</v>
      </c>
      <c r="I384" s="251"/>
      <c r="J384" s="248"/>
      <c r="K384" s="248"/>
      <c r="L384" s="252"/>
      <c r="M384" s="253"/>
      <c r="N384" s="254"/>
      <c r="O384" s="254"/>
      <c r="P384" s="254"/>
      <c r="Q384" s="254"/>
      <c r="R384" s="254"/>
      <c r="S384" s="254"/>
      <c r="T384" s="25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6" t="s">
        <v>177</v>
      </c>
      <c r="AU384" s="256" t="s">
        <v>82</v>
      </c>
      <c r="AV384" s="13" t="s">
        <v>80</v>
      </c>
      <c r="AW384" s="13" t="s">
        <v>30</v>
      </c>
      <c r="AX384" s="13" t="s">
        <v>73</v>
      </c>
      <c r="AY384" s="256" t="s">
        <v>164</v>
      </c>
    </row>
    <row r="385" s="14" customFormat="1">
      <c r="A385" s="14"/>
      <c r="B385" s="257"/>
      <c r="C385" s="258"/>
      <c r="D385" s="240" t="s">
        <v>177</v>
      </c>
      <c r="E385" s="259" t="s">
        <v>1</v>
      </c>
      <c r="F385" s="260" t="s">
        <v>1837</v>
      </c>
      <c r="G385" s="258"/>
      <c r="H385" s="261">
        <v>0.93899999999999995</v>
      </c>
      <c r="I385" s="262"/>
      <c r="J385" s="258"/>
      <c r="K385" s="258"/>
      <c r="L385" s="263"/>
      <c r="M385" s="264"/>
      <c r="N385" s="265"/>
      <c r="O385" s="265"/>
      <c r="P385" s="265"/>
      <c r="Q385" s="265"/>
      <c r="R385" s="265"/>
      <c r="S385" s="265"/>
      <c r="T385" s="26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7" t="s">
        <v>177</v>
      </c>
      <c r="AU385" s="267" t="s">
        <v>82</v>
      </c>
      <c r="AV385" s="14" t="s">
        <v>82</v>
      </c>
      <c r="AW385" s="14" t="s">
        <v>30</v>
      </c>
      <c r="AX385" s="14" t="s">
        <v>73</v>
      </c>
      <c r="AY385" s="267" t="s">
        <v>164</v>
      </c>
    </row>
    <row r="386" s="13" customFormat="1">
      <c r="A386" s="13"/>
      <c r="B386" s="247"/>
      <c r="C386" s="248"/>
      <c r="D386" s="240" t="s">
        <v>177</v>
      </c>
      <c r="E386" s="249" t="s">
        <v>1</v>
      </c>
      <c r="F386" s="250" t="s">
        <v>466</v>
      </c>
      <c r="G386" s="248"/>
      <c r="H386" s="249" t="s">
        <v>1</v>
      </c>
      <c r="I386" s="251"/>
      <c r="J386" s="248"/>
      <c r="K386" s="248"/>
      <c r="L386" s="252"/>
      <c r="M386" s="253"/>
      <c r="N386" s="254"/>
      <c r="O386" s="254"/>
      <c r="P386" s="254"/>
      <c r="Q386" s="254"/>
      <c r="R386" s="254"/>
      <c r="S386" s="254"/>
      <c r="T386" s="25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6" t="s">
        <v>177</v>
      </c>
      <c r="AU386" s="256" t="s">
        <v>82</v>
      </c>
      <c r="AV386" s="13" t="s">
        <v>80</v>
      </c>
      <c r="AW386" s="13" t="s">
        <v>30</v>
      </c>
      <c r="AX386" s="13" t="s">
        <v>73</v>
      </c>
      <c r="AY386" s="256" t="s">
        <v>164</v>
      </c>
    </row>
    <row r="387" s="14" customFormat="1">
      <c r="A387" s="14"/>
      <c r="B387" s="257"/>
      <c r="C387" s="258"/>
      <c r="D387" s="240" t="s">
        <v>177</v>
      </c>
      <c r="E387" s="259" t="s">
        <v>1</v>
      </c>
      <c r="F387" s="260" t="s">
        <v>1838</v>
      </c>
      <c r="G387" s="258"/>
      <c r="H387" s="261">
        <v>5.6029999999999998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7" t="s">
        <v>177</v>
      </c>
      <c r="AU387" s="267" t="s">
        <v>82</v>
      </c>
      <c r="AV387" s="14" t="s">
        <v>82</v>
      </c>
      <c r="AW387" s="14" t="s">
        <v>30</v>
      </c>
      <c r="AX387" s="14" t="s">
        <v>73</v>
      </c>
      <c r="AY387" s="267" t="s">
        <v>164</v>
      </c>
    </row>
    <row r="388" s="15" customFormat="1">
      <c r="A388" s="15"/>
      <c r="B388" s="268"/>
      <c r="C388" s="269"/>
      <c r="D388" s="240" t="s">
        <v>177</v>
      </c>
      <c r="E388" s="270" t="s">
        <v>1</v>
      </c>
      <c r="F388" s="271" t="s">
        <v>182</v>
      </c>
      <c r="G388" s="269"/>
      <c r="H388" s="272">
        <v>34.514000000000003</v>
      </c>
      <c r="I388" s="273"/>
      <c r="J388" s="269"/>
      <c r="K388" s="269"/>
      <c r="L388" s="274"/>
      <c r="M388" s="275"/>
      <c r="N388" s="276"/>
      <c r="O388" s="276"/>
      <c r="P388" s="276"/>
      <c r="Q388" s="276"/>
      <c r="R388" s="276"/>
      <c r="S388" s="276"/>
      <c r="T388" s="27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8" t="s">
        <v>177</v>
      </c>
      <c r="AU388" s="278" t="s">
        <v>82</v>
      </c>
      <c r="AV388" s="15" t="s">
        <v>171</v>
      </c>
      <c r="AW388" s="15" t="s">
        <v>30</v>
      </c>
      <c r="AX388" s="15" t="s">
        <v>80</v>
      </c>
      <c r="AY388" s="278" t="s">
        <v>164</v>
      </c>
    </row>
    <row r="389" s="2" customFormat="1" ht="24.15" customHeight="1">
      <c r="A389" s="38"/>
      <c r="B389" s="39"/>
      <c r="C389" s="227" t="s">
        <v>481</v>
      </c>
      <c r="D389" s="227" t="s">
        <v>166</v>
      </c>
      <c r="E389" s="228" t="s">
        <v>482</v>
      </c>
      <c r="F389" s="229" t="s">
        <v>483</v>
      </c>
      <c r="G389" s="230" t="s">
        <v>216</v>
      </c>
      <c r="H389" s="231">
        <v>34.514000000000003</v>
      </c>
      <c r="I389" s="232"/>
      <c r="J389" s="233">
        <f>ROUND(I389*H389,2)</f>
        <v>0</v>
      </c>
      <c r="K389" s="229" t="s">
        <v>170</v>
      </c>
      <c r="L389" s="44"/>
      <c r="M389" s="234" t="s">
        <v>1</v>
      </c>
      <c r="N389" s="235" t="s">
        <v>38</v>
      </c>
      <c r="O389" s="91"/>
      <c r="P389" s="236">
        <f>O389*H389</f>
        <v>0</v>
      </c>
      <c r="Q389" s="236">
        <v>0</v>
      </c>
      <c r="R389" s="236">
        <f>Q389*H389</f>
        <v>0</v>
      </c>
      <c r="S389" s="236">
        <v>0</v>
      </c>
      <c r="T389" s="23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8" t="s">
        <v>171</v>
      </c>
      <c r="AT389" s="238" t="s">
        <v>166</v>
      </c>
      <c r="AU389" s="238" t="s">
        <v>82</v>
      </c>
      <c r="AY389" s="17" t="s">
        <v>164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7" t="s">
        <v>80</v>
      </c>
      <c r="BK389" s="239">
        <f>ROUND(I389*H389,2)</f>
        <v>0</v>
      </c>
      <c r="BL389" s="17" t="s">
        <v>171</v>
      </c>
      <c r="BM389" s="238" t="s">
        <v>1839</v>
      </c>
    </row>
    <row r="390" s="2" customFormat="1">
      <c r="A390" s="38"/>
      <c r="B390" s="39"/>
      <c r="C390" s="40"/>
      <c r="D390" s="240" t="s">
        <v>173</v>
      </c>
      <c r="E390" s="40"/>
      <c r="F390" s="241" t="s">
        <v>485</v>
      </c>
      <c r="G390" s="40"/>
      <c r="H390" s="40"/>
      <c r="I390" s="242"/>
      <c r="J390" s="40"/>
      <c r="K390" s="40"/>
      <c r="L390" s="44"/>
      <c r="M390" s="243"/>
      <c r="N390" s="244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173</v>
      </c>
      <c r="AU390" s="17" t="s">
        <v>82</v>
      </c>
    </row>
    <row r="391" s="2" customFormat="1">
      <c r="A391" s="38"/>
      <c r="B391" s="39"/>
      <c r="C391" s="40"/>
      <c r="D391" s="245" t="s">
        <v>175</v>
      </c>
      <c r="E391" s="40"/>
      <c r="F391" s="246" t="s">
        <v>486</v>
      </c>
      <c r="G391" s="40"/>
      <c r="H391" s="40"/>
      <c r="I391" s="242"/>
      <c r="J391" s="40"/>
      <c r="K391" s="40"/>
      <c r="L391" s="44"/>
      <c r="M391" s="243"/>
      <c r="N391" s="244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175</v>
      </c>
      <c r="AU391" s="17" t="s">
        <v>82</v>
      </c>
    </row>
    <row r="392" s="2" customFormat="1" ht="16.5" customHeight="1">
      <c r="A392" s="38"/>
      <c r="B392" s="39"/>
      <c r="C392" s="227" t="s">
        <v>488</v>
      </c>
      <c r="D392" s="227" t="s">
        <v>166</v>
      </c>
      <c r="E392" s="228" t="s">
        <v>489</v>
      </c>
      <c r="F392" s="229" t="s">
        <v>490</v>
      </c>
      <c r="G392" s="230" t="s">
        <v>216</v>
      </c>
      <c r="H392" s="231">
        <v>828.33600000000001</v>
      </c>
      <c r="I392" s="232"/>
      <c r="J392" s="233">
        <f>ROUND(I392*H392,2)</f>
        <v>0</v>
      </c>
      <c r="K392" s="229" t="s">
        <v>170</v>
      </c>
      <c r="L392" s="44"/>
      <c r="M392" s="234" t="s">
        <v>1</v>
      </c>
      <c r="N392" s="235" t="s">
        <v>38</v>
      </c>
      <c r="O392" s="91"/>
      <c r="P392" s="236">
        <f>O392*H392</f>
        <v>0</v>
      </c>
      <c r="Q392" s="236">
        <v>0</v>
      </c>
      <c r="R392" s="236">
        <f>Q392*H392</f>
        <v>0</v>
      </c>
      <c r="S392" s="236">
        <v>0</v>
      </c>
      <c r="T392" s="23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8" t="s">
        <v>171</v>
      </c>
      <c r="AT392" s="238" t="s">
        <v>166</v>
      </c>
      <c r="AU392" s="238" t="s">
        <v>82</v>
      </c>
      <c r="AY392" s="17" t="s">
        <v>164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7" t="s">
        <v>80</v>
      </c>
      <c r="BK392" s="239">
        <f>ROUND(I392*H392,2)</f>
        <v>0</v>
      </c>
      <c r="BL392" s="17" t="s">
        <v>171</v>
      </c>
      <c r="BM392" s="238" t="s">
        <v>1840</v>
      </c>
    </row>
    <row r="393" s="2" customFormat="1">
      <c r="A393" s="38"/>
      <c r="B393" s="39"/>
      <c r="C393" s="40"/>
      <c r="D393" s="240" t="s">
        <v>173</v>
      </c>
      <c r="E393" s="40"/>
      <c r="F393" s="241" t="s">
        <v>492</v>
      </c>
      <c r="G393" s="40"/>
      <c r="H393" s="40"/>
      <c r="I393" s="242"/>
      <c r="J393" s="40"/>
      <c r="K393" s="40"/>
      <c r="L393" s="44"/>
      <c r="M393" s="243"/>
      <c r="N393" s="244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173</v>
      </c>
      <c r="AU393" s="17" t="s">
        <v>82</v>
      </c>
    </row>
    <row r="394" s="2" customFormat="1">
      <c r="A394" s="38"/>
      <c r="B394" s="39"/>
      <c r="C394" s="40"/>
      <c r="D394" s="245" t="s">
        <v>175</v>
      </c>
      <c r="E394" s="40"/>
      <c r="F394" s="246" t="s">
        <v>493</v>
      </c>
      <c r="G394" s="40"/>
      <c r="H394" s="40"/>
      <c r="I394" s="242"/>
      <c r="J394" s="40"/>
      <c r="K394" s="40"/>
      <c r="L394" s="44"/>
      <c r="M394" s="243"/>
      <c r="N394" s="244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175</v>
      </c>
      <c r="AU394" s="17" t="s">
        <v>82</v>
      </c>
    </row>
    <row r="395" s="2" customFormat="1">
      <c r="A395" s="38"/>
      <c r="B395" s="39"/>
      <c r="C395" s="40"/>
      <c r="D395" s="240" t="s">
        <v>206</v>
      </c>
      <c r="E395" s="40"/>
      <c r="F395" s="279" t="s">
        <v>1841</v>
      </c>
      <c r="G395" s="40"/>
      <c r="H395" s="40"/>
      <c r="I395" s="242"/>
      <c r="J395" s="40"/>
      <c r="K395" s="40"/>
      <c r="L395" s="44"/>
      <c r="M395" s="243"/>
      <c r="N395" s="244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206</v>
      </c>
      <c r="AU395" s="17" t="s">
        <v>82</v>
      </c>
    </row>
    <row r="396" s="14" customFormat="1">
      <c r="A396" s="14"/>
      <c r="B396" s="257"/>
      <c r="C396" s="258"/>
      <c r="D396" s="240" t="s">
        <v>177</v>
      </c>
      <c r="E396" s="259" t="s">
        <v>1</v>
      </c>
      <c r="F396" s="260" t="s">
        <v>1842</v>
      </c>
      <c r="G396" s="258"/>
      <c r="H396" s="261">
        <v>828.33600000000001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7" t="s">
        <v>177</v>
      </c>
      <c r="AU396" s="267" t="s">
        <v>82</v>
      </c>
      <c r="AV396" s="14" t="s">
        <v>82</v>
      </c>
      <c r="AW396" s="14" t="s">
        <v>30</v>
      </c>
      <c r="AX396" s="14" t="s">
        <v>73</v>
      </c>
      <c r="AY396" s="267" t="s">
        <v>164</v>
      </c>
    </row>
    <row r="397" s="15" customFormat="1">
      <c r="A397" s="15"/>
      <c r="B397" s="268"/>
      <c r="C397" s="269"/>
      <c r="D397" s="240" t="s">
        <v>177</v>
      </c>
      <c r="E397" s="270" t="s">
        <v>1</v>
      </c>
      <c r="F397" s="271" t="s">
        <v>182</v>
      </c>
      <c r="G397" s="269"/>
      <c r="H397" s="272">
        <v>828.33600000000001</v>
      </c>
      <c r="I397" s="273"/>
      <c r="J397" s="269"/>
      <c r="K397" s="269"/>
      <c r="L397" s="274"/>
      <c r="M397" s="275"/>
      <c r="N397" s="276"/>
      <c r="O397" s="276"/>
      <c r="P397" s="276"/>
      <c r="Q397" s="276"/>
      <c r="R397" s="276"/>
      <c r="S397" s="276"/>
      <c r="T397" s="277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8" t="s">
        <v>177</v>
      </c>
      <c r="AU397" s="278" t="s">
        <v>82</v>
      </c>
      <c r="AV397" s="15" t="s">
        <v>171</v>
      </c>
      <c r="AW397" s="15" t="s">
        <v>30</v>
      </c>
      <c r="AX397" s="15" t="s">
        <v>80</v>
      </c>
      <c r="AY397" s="278" t="s">
        <v>164</v>
      </c>
    </row>
    <row r="398" s="2" customFormat="1" ht="24.15" customHeight="1">
      <c r="A398" s="38"/>
      <c r="B398" s="39"/>
      <c r="C398" s="227" t="s">
        <v>496</v>
      </c>
      <c r="D398" s="227" t="s">
        <v>166</v>
      </c>
      <c r="E398" s="228" t="s">
        <v>497</v>
      </c>
      <c r="F398" s="229" t="s">
        <v>498</v>
      </c>
      <c r="G398" s="230" t="s">
        <v>216</v>
      </c>
      <c r="H398" s="231">
        <v>34.514000000000003</v>
      </c>
      <c r="I398" s="232"/>
      <c r="J398" s="233">
        <f>ROUND(I398*H398,2)</f>
        <v>0</v>
      </c>
      <c r="K398" s="229" t="s">
        <v>170</v>
      </c>
      <c r="L398" s="44"/>
      <c r="M398" s="234" t="s">
        <v>1</v>
      </c>
      <c r="N398" s="235" t="s">
        <v>38</v>
      </c>
      <c r="O398" s="91"/>
      <c r="P398" s="236">
        <f>O398*H398</f>
        <v>0</v>
      </c>
      <c r="Q398" s="236">
        <v>0</v>
      </c>
      <c r="R398" s="236">
        <f>Q398*H398</f>
        <v>0</v>
      </c>
      <c r="S398" s="236">
        <v>0</v>
      </c>
      <c r="T398" s="23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8" t="s">
        <v>171</v>
      </c>
      <c r="AT398" s="238" t="s">
        <v>166</v>
      </c>
      <c r="AU398" s="238" t="s">
        <v>82</v>
      </c>
      <c r="AY398" s="17" t="s">
        <v>164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7" t="s">
        <v>80</v>
      </c>
      <c r="BK398" s="239">
        <f>ROUND(I398*H398,2)</f>
        <v>0</v>
      </c>
      <c r="BL398" s="17" t="s">
        <v>171</v>
      </c>
      <c r="BM398" s="238" t="s">
        <v>1843</v>
      </c>
    </row>
    <row r="399" s="2" customFormat="1">
      <c r="A399" s="38"/>
      <c r="B399" s="39"/>
      <c r="C399" s="40"/>
      <c r="D399" s="240" t="s">
        <v>173</v>
      </c>
      <c r="E399" s="40"/>
      <c r="F399" s="241" t="s">
        <v>500</v>
      </c>
      <c r="G399" s="40"/>
      <c r="H399" s="40"/>
      <c r="I399" s="242"/>
      <c r="J399" s="40"/>
      <c r="K399" s="40"/>
      <c r="L399" s="44"/>
      <c r="M399" s="243"/>
      <c r="N399" s="244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173</v>
      </c>
      <c r="AU399" s="17" t="s">
        <v>82</v>
      </c>
    </row>
    <row r="400" s="2" customFormat="1">
      <c r="A400" s="38"/>
      <c r="B400" s="39"/>
      <c r="C400" s="40"/>
      <c r="D400" s="245" t="s">
        <v>175</v>
      </c>
      <c r="E400" s="40"/>
      <c r="F400" s="246" t="s">
        <v>501</v>
      </c>
      <c r="G400" s="40"/>
      <c r="H400" s="40"/>
      <c r="I400" s="242"/>
      <c r="J400" s="40"/>
      <c r="K400" s="40"/>
      <c r="L400" s="44"/>
      <c r="M400" s="243"/>
      <c r="N400" s="244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175</v>
      </c>
      <c r="AU400" s="17" t="s">
        <v>82</v>
      </c>
    </row>
    <row r="401" s="12" customFormat="1" ht="22.8" customHeight="1">
      <c r="A401" s="12"/>
      <c r="B401" s="211"/>
      <c r="C401" s="212"/>
      <c r="D401" s="213" t="s">
        <v>72</v>
      </c>
      <c r="E401" s="225" t="s">
        <v>503</v>
      </c>
      <c r="F401" s="225" t="s">
        <v>504</v>
      </c>
      <c r="G401" s="212"/>
      <c r="H401" s="212"/>
      <c r="I401" s="215"/>
      <c r="J401" s="226">
        <f>BK401</f>
        <v>0</v>
      </c>
      <c r="K401" s="212"/>
      <c r="L401" s="217"/>
      <c r="M401" s="218"/>
      <c r="N401" s="219"/>
      <c r="O401" s="219"/>
      <c r="P401" s="220">
        <f>SUM(P402:P405)</f>
        <v>0</v>
      </c>
      <c r="Q401" s="219"/>
      <c r="R401" s="220">
        <f>SUM(R402:R405)</f>
        <v>0</v>
      </c>
      <c r="S401" s="219"/>
      <c r="T401" s="221">
        <f>SUM(T402:T405)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2" t="s">
        <v>80</v>
      </c>
      <c r="AT401" s="223" t="s">
        <v>72</v>
      </c>
      <c r="AU401" s="223" t="s">
        <v>80</v>
      </c>
      <c r="AY401" s="222" t="s">
        <v>164</v>
      </c>
      <c r="BK401" s="224">
        <f>SUM(BK402:BK405)</f>
        <v>0</v>
      </c>
    </row>
    <row r="402" s="2" customFormat="1" ht="24.15" customHeight="1">
      <c r="A402" s="38"/>
      <c r="B402" s="39"/>
      <c r="C402" s="227" t="s">
        <v>505</v>
      </c>
      <c r="D402" s="227" t="s">
        <v>166</v>
      </c>
      <c r="E402" s="228" t="s">
        <v>506</v>
      </c>
      <c r="F402" s="229" t="s">
        <v>507</v>
      </c>
      <c r="G402" s="230" t="s">
        <v>216</v>
      </c>
      <c r="H402" s="231">
        <v>42.832000000000001</v>
      </c>
      <c r="I402" s="232"/>
      <c r="J402" s="233">
        <f>ROUND(I402*H402,2)</f>
        <v>0</v>
      </c>
      <c r="K402" s="229" t="s">
        <v>170</v>
      </c>
      <c r="L402" s="44"/>
      <c r="M402" s="234" t="s">
        <v>1</v>
      </c>
      <c r="N402" s="235" t="s">
        <v>38</v>
      </c>
      <c r="O402" s="91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8" t="s">
        <v>171</v>
      </c>
      <c r="AT402" s="238" t="s">
        <v>166</v>
      </c>
      <c r="AU402" s="238" t="s">
        <v>82</v>
      </c>
      <c r="AY402" s="17" t="s">
        <v>164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7" t="s">
        <v>80</v>
      </c>
      <c r="BK402" s="239">
        <f>ROUND(I402*H402,2)</f>
        <v>0</v>
      </c>
      <c r="BL402" s="17" t="s">
        <v>171</v>
      </c>
      <c r="BM402" s="238" t="s">
        <v>1844</v>
      </c>
    </row>
    <row r="403" s="2" customFormat="1">
      <c r="A403" s="38"/>
      <c r="B403" s="39"/>
      <c r="C403" s="40"/>
      <c r="D403" s="240" t="s">
        <v>173</v>
      </c>
      <c r="E403" s="40"/>
      <c r="F403" s="241" t="s">
        <v>509</v>
      </c>
      <c r="G403" s="40"/>
      <c r="H403" s="40"/>
      <c r="I403" s="242"/>
      <c r="J403" s="40"/>
      <c r="K403" s="40"/>
      <c r="L403" s="44"/>
      <c r="M403" s="243"/>
      <c r="N403" s="244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173</v>
      </c>
      <c r="AU403" s="17" t="s">
        <v>82</v>
      </c>
    </row>
    <row r="404" s="2" customFormat="1">
      <c r="A404" s="38"/>
      <c r="B404" s="39"/>
      <c r="C404" s="40"/>
      <c r="D404" s="245" t="s">
        <v>175</v>
      </c>
      <c r="E404" s="40"/>
      <c r="F404" s="246" t="s">
        <v>510</v>
      </c>
      <c r="G404" s="40"/>
      <c r="H404" s="40"/>
      <c r="I404" s="242"/>
      <c r="J404" s="40"/>
      <c r="K404" s="40"/>
      <c r="L404" s="44"/>
      <c r="M404" s="243"/>
      <c r="N404" s="244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175</v>
      </c>
      <c r="AU404" s="17" t="s">
        <v>82</v>
      </c>
    </row>
    <row r="405" s="2" customFormat="1">
      <c r="A405" s="38"/>
      <c r="B405" s="39"/>
      <c r="C405" s="40"/>
      <c r="D405" s="240" t="s">
        <v>206</v>
      </c>
      <c r="E405" s="40"/>
      <c r="F405" s="279" t="s">
        <v>1845</v>
      </c>
      <c r="G405" s="40"/>
      <c r="H405" s="40"/>
      <c r="I405" s="242"/>
      <c r="J405" s="40"/>
      <c r="K405" s="40"/>
      <c r="L405" s="44"/>
      <c r="M405" s="290"/>
      <c r="N405" s="291"/>
      <c r="O405" s="292"/>
      <c r="P405" s="292"/>
      <c r="Q405" s="292"/>
      <c r="R405" s="292"/>
      <c r="S405" s="292"/>
      <c r="T405" s="293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206</v>
      </c>
      <c r="AU405" s="17" t="s">
        <v>82</v>
      </c>
    </row>
    <row r="406" s="2" customFormat="1" ht="6.96" customHeight="1">
      <c r="A406" s="38"/>
      <c r="B406" s="66"/>
      <c r="C406" s="67"/>
      <c r="D406" s="67"/>
      <c r="E406" s="67"/>
      <c r="F406" s="67"/>
      <c r="G406" s="67"/>
      <c r="H406" s="67"/>
      <c r="I406" s="67"/>
      <c r="J406" s="67"/>
      <c r="K406" s="67"/>
      <c r="L406" s="44"/>
      <c r="M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</row>
  </sheetData>
  <sheetProtection sheet="1" autoFilter="0" formatColumns="0" formatRows="0" objects="1" scenarios="1" spinCount="100000" saltValue="bzrtOJDUXit/PrM0YtHYB0gWn5NcnPZKfXImkgrwt5YBQXtq7zEyBMR0IyMFbNMl64DhyXqYxj1dTQmJ3rsM4w==" hashValue="mGVwSsqIOVP4nNDQPvDDPWik3IW/wXKzX1VoQMn5uMiFbJ1RG6jANDh6rqh0PLr79LFTTPCVni0M1qnLqVGckw==" algorithmName="SHA-512" password="CC35"/>
  <autoFilter ref="C127:K40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hyperlinks>
    <hyperlink ref="F133" r:id="rId1" display="https://podminky.urs.cz/item/CS_URS_2023_01/111251201"/>
    <hyperlink ref="F141" r:id="rId2" display="https://podminky.urs.cz/item/CS_URS_2023_01/112101102"/>
    <hyperlink ref="F147" r:id="rId3" display="https://podminky.urs.cz/item/CS_URS_2023_01/112155311"/>
    <hyperlink ref="F155" r:id="rId4" display="https://podminky.urs.cz/item/CS_URS_2023_01/112251102"/>
    <hyperlink ref="F158" r:id="rId5" display="https://podminky.urs.cz/item/CS_URS_2023_01/151103101"/>
    <hyperlink ref="F164" r:id="rId6" display="https://podminky.urs.cz/item/CS_URS_2023_01/151103111"/>
    <hyperlink ref="F167" r:id="rId7" display="https://podminky.urs.cz/item/CS_URS_2023_01/181411122"/>
    <hyperlink ref="F180" r:id="rId8" display="https://podminky.urs.cz/item/CS_URS_2023_01/317321118"/>
    <hyperlink ref="F192" r:id="rId9" display="https://podminky.urs.cz/item/CS_URS_2023_01/317321191"/>
    <hyperlink ref="F197" r:id="rId10" display="https://podminky.urs.cz/item/CS_URS_2023_01/317353121"/>
    <hyperlink ref="F213" r:id="rId11" display="https://podminky.urs.cz/item/CS_URS_2023_01/317353221"/>
    <hyperlink ref="F217" r:id="rId12" display="https://podminky.urs.cz/item/CS_URS_2023_01/317361116"/>
    <hyperlink ref="F221" r:id="rId13" display="https://podminky.urs.cz/item/CS_URS_2023_01/334213111"/>
    <hyperlink ref="F228" r:id="rId14" display="https://podminky.urs.cz/item/CS_URS_2023_01/273361411"/>
    <hyperlink ref="F235" r:id="rId15" display="https://podminky.urs.cz/item/CS_URS_2023_01/465513157"/>
    <hyperlink ref="F250" r:id="rId16" display="https://podminky.urs.cz/item/CS_URS_2023_01/628613233"/>
    <hyperlink ref="F263" r:id="rId17" display="https://podminky.urs.cz/item/CS_URS_2023_01/911121211"/>
    <hyperlink ref="F288" r:id="rId18" display="https://podminky.urs.cz/item/CS_URS_2023_01/911121311"/>
    <hyperlink ref="F293" r:id="rId19" display="https://podminky.urs.cz/item/CS_URS_2023_01/938131111"/>
    <hyperlink ref="F300" r:id="rId20" display="https://podminky.urs.cz/item/CS_URS_2023_01/952904151"/>
    <hyperlink ref="F310" r:id="rId21" display="https://podminky.urs.cz/item/CS_URS_2023_01/953965132"/>
    <hyperlink ref="F315" r:id="rId22" display="https://podminky.urs.cz/item/CS_URS_2023_01/962021112"/>
    <hyperlink ref="F325" r:id="rId23" display="https://podminky.urs.cz/item/CS_URS_2023_01/985142212"/>
    <hyperlink ref="F331" r:id="rId24" display="https://podminky.urs.cz/item/CS_URS_2023_01/985223212"/>
    <hyperlink ref="F350" r:id="rId25" display="https://podminky.urs.cz/item/CS_URS_2023_01/985231112"/>
    <hyperlink ref="F357" r:id="rId26" display="https://podminky.urs.cz/item/CS_URS_2023_01/985232112"/>
    <hyperlink ref="F363" r:id="rId27" display="https://podminky.urs.cz/item/CS_URS_2023_01/985233121"/>
    <hyperlink ref="F368" r:id="rId28" display="https://podminky.urs.cz/item/CS_URS_2023_01/985331115"/>
    <hyperlink ref="F379" r:id="rId29" display="https://podminky.urs.cz/item/CS_URS_2023_01/997013873"/>
    <hyperlink ref="F391" r:id="rId30" display="https://podminky.urs.cz/item/CS_URS_2023_01/997211511"/>
    <hyperlink ref="F394" r:id="rId31" display="https://podminky.urs.cz/item/CS_URS_2023_01/997211519"/>
    <hyperlink ref="F400" r:id="rId32" display="https://podminky.urs.cz/item/CS_URS_2023_01/997211611"/>
    <hyperlink ref="F404" r:id="rId33" display="https://podminky.urs.cz/item/CS_URS_2023_01/998212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1734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1846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ROUND((SUM(BE123:BE134)),  2)</f>
        <v>0</v>
      </c>
      <c r="G35" s="38"/>
      <c r="H35" s="38"/>
      <c r="I35" s="165">
        <v>0.20999999999999999</v>
      </c>
      <c r="J35" s="164">
        <f>ROUND(((SUM(BE123:BE134))*I35),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ROUND((SUM(BF123:BF134)),  2)</f>
        <v>0</v>
      </c>
      <c r="G36" s="38"/>
      <c r="H36" s="38"/>
      <c r="I36" s="165">
        <v>0.14999999999999999</v>
      </c>
      <c r="J36" s="164">
        <f>ROUND(((SUM(BF123:BF134))*I36),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ROUND((SUM(BG123:BG134)),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ROUND((SUM(BH123:BH134)),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ROUND((SUM(BI123:BI134)),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1734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VRN - km 34,266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520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521</v>
      </c>
      <c r="E100" s="197"/>
      <c r="F100" s="197"/>
      <c r="G100" s="197"/>
      <c r="H100" s="197"/>
      <c r="I100" s="197"/>
      <c r="J100" s="198">
        <f>J125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522</v>
      </c>
      <c r="E101" s="197"/>
      <c r="F101" s="197"/>
      <c r="G101" s="197"/>
      <c r="H101" s="197"/>
      <c r="I101" s="197"/>
      <c r="J101" s="198">
        <f>J130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Oprava mostních objektů v úseku Chomutov - Vejprty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4" t="s">
        <v>1734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02 - VRN - km 34,266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79" t="str">
        <f>IF(J14="","",J14)</f>
        <v>17. 4. 2023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32" t="s">
        <v>29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0"/>
      <c r="B122" s="201"/>
      <c r="C122" s="202" t="s">
        <v>150</v>
      </c>
      <c r="D122" s="203" t="s">
        <v>58</v>
      </c>
      <c r="E122" s="203" t="s">
        <v>54</v>
      </c>
      <c r="F122" s="203" t="s">
        <v>55</v>
      </c>
      <c r="G122" s="203" t="s">
        <v>151</v>
      </c>
      <c r="H122" s="203" t="s">
        <v>152</v>
      </c>
      <c r="I122" s="203" t="s">
        <v>153</v>
      </c>
      <c r="J122" s="203" t="s">
        <v>138</v>
      </c>
      <c r="K122" s="204" t="s">
        <v>154</v>
      </c>
      <c r="L122" s="205"/>
      <c r="M122" s="100" t="s">
        <v>1</v>
      </c>
      <c r="N122" s="101" t="s">
        <v>37</v>
      </c>
      <c r="O122" s="101" t="s">
        <v>155</v>
      </c>
      <c r="P122" s="101" t="s">
        <v>156</v>
      </c>
      <c r="Q122" s="101" t="s">
        <v>157</v>
      </c>
      <c r="R122" s="101" t="s">
        <v>158</v>
      </c>
      <c r="S122" s="101" t="s">
        <v>159</v>
      </c>
      <c r="T122" s="102" t="s">
        <v>160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8"/>
      <c r="B123" s="39"/>
      <c r="C123" s="107" t="s">
        <v>161</v>
      </c>
      <c r="D123" s="40"/>
      <c r="E123" s="40"/>
      <c r="F123" s="40"/>
      <c r="G123" s="40"/>
      <c r="H123" s="40"/>
      <c r="I123" s="40"/>
      <c r="J123" s="206">
        <f>BK123</f>
        <v>0</v>
      </c>
      <c r="K123" s="40"/>
      <c r="L123" s="44"/>
      <c r="M123" s="103"/>
      <c r="N123" s="207"/>
      <c r="O123" s="104"/>
      <c r="P123" s="208">
        <f>P124</f>
        <v>0</v>
      </c>
      <c r="Q123" s="104"/>
      <c r="R123" s="208">
        <f>R124</f>
        <v>0</v>
      </c>
      <c r="S123" s="104"/>
      <c r="T123" s="209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140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72</v>
      </c>
      <c r="E124" s="214" t="s">
        <v>524</v>
      </c>
      <c r="F124" s="214" t="s">
        <v>525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P125+P130</f>
        <v>0</v>
      </c>
      <c r="Q124" s="219"/>
      <c r="R124" s="220">
        <f>R125+R130</f>
        <v>0</v>
      </c>
      <c r="S124" s="219"/>
      <c r="T124" s="221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199</v>
      </c>
      <c r="AT124" s="223" t="s">
        <v>72</v>
      </c>
      <c r="AU124" s="223" t="s">
        <v>73</v>
      </c>
      <c r="AY124" s="222" t="s">
        <v>164</v>
      </c>
      <c r="BK124" s="224">
        <f>BK125+BK130</f>
        <v>0</v>
      </c>
    </row>
    <row r="125" s="12" customFormat="1" ht="22.8" customHeight="1">
      <c r="A125" s="12"/>
      <c r="B125" s="211"/>
      <c r="C125" s="212"/>
      <c r="D125" s="213" t="s">
        <v>72</v>
      </c>
      <c r="E125" s="225" t="s">
        <v>526</v>
      </c>
      <c r="F125" s="225" t="s">
        <v>527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SUM(P126:P129)</f>
        <v>0</v>
      </c>
      <c r="Q125" s="219"/>
      <c r="R125" s="220">
        <f>SUM(R126:R129)</f>
        <v>0</v>
      </c>
      <c r="S125" s="219"/>
      <c r="T125" s="221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199</v>
      </c>
      <c r="AT125" s="223" t="s">
        <v>72</v>
      </c>
      <c r="AU125" s="223" t="s">
        <v>80</v>
      </c>
      <c r="AY125" s="222" t="s">
        <v>164</v>
      </c>
      <c r="BK125" s="224">
        <f>SUM(BK126:BK129)</f>
        <v>0</v>
      </c>
    </row>
    <row r="126" s="2" customFormat="1" ht="16.5" customHeight="1">
      <c r="A126" s="38"/>
      <c r="B126" s="39"/>
      <c r="C126" s="227" t="s">
        <v>80</v>
      </c>
      <c r="D126" s="227" t="s">
        <v>166</v>
      </c>
      <c r="E126" s="228" t="s">
        <v>528</v>
      </c>
      <c r="F126" s="229" t="s">
        <v>529</v>
      </c>
      <c r="G126" s="230" t="s">
        <v>530</v>
      </c>
      <c r="H126" s="231">
        <v>1</v>
      </c>
      <c r="I126" s="232"/>
      <c r="J126" s="233">
        <f>ROUND(I126*H126,2)</f>
        <v>0</v>
      </c>
      <c r="K126" s="229" t="s">
        <v>170</v>
      </c>
      <c r="L126" s="44"/>
      <c r="M126" s="234" t="s">
        <v>1</v>
      </c>
      <c r="N126" s="235" t="s">
        <v>38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171</v>
      </c>
      <c r="AT126" s="238" t="s">
        <v>166</v>
      </c>
      <c r="AU126" s="238" t="s">
        <v>82</v>
      </c>
      <c r="AY126" s="17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80</v>
      </c>
      <c r="BK126" s="239">
        <f>ROUND(I126*H126,2)</f>
        <v>0</v>
      </c>
      <c r="BL126" s="17" t="s">
        <v>171</v>
      </c>
      <c r="BM126" s="238" t="s">
        <v>1847</v>
      </c>
    </row>
    <row r="127" s="2" customFormat="1">
      <c r="A127" s="38"/>
      <c r="B127" s="39"/>
      <c r="C127" s="40"/>
      <c r="D127" s="240" t="s">
        <v>173</v>
      </c>
      <c r="E127" s="40"/>
      <c r="F127" s="241" t="s">
        <v>529</v>
      </c>
      <c r="G127" s="40"/>
      <c r="H127" s="40"/>
      <c r="I127" s="242"/>
      <c r="J127" s="40"/>
      <c r="K127" s="40"/>
      <c r="L127" s="44"/>
      <c r="M127" s="243"/>
      <c r="N127" s="244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173</v>
      </c>
      <c r="AU127" s="17" t="s">
        <v>82</v>
      </c>
    </row>
    <row r="128" s="2" customFormat="1">
      <c r="A128" s="38"/>
      <c r="B128" s="39"/>
      <c r="C128" s="40"/>
      <c r="D128" s="245" t="s">
        <v>175</v>
      </c>
      <c r="E128" s="40"/>
      <c r="F128" s="246" t="s">
        <v>532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175</v>
      </c>
      <c r="AU128" s="17" t="s">
        <v>82</v>
      </c>
    </row>
    <row r="129" s="2" customFormat="1">
      <c r="A129" s="38"/>
      <c r="B129" s="39"/>
      <c r="C129" s="40"/>
      <c r="D129" s="240" t="s">
        <v>206</v>
      </c>
      <c r="E129" s="40"/>
      <c r="F129" s="279" t="s">
        <v>1731</v>
      </c>
      <c r="G129" s="40"/>
      <c r="H129" s="40"/>
      <c r="I129" s="242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206</v>
      </c>
      <c r="AU129" s="17" t="s">
        <v>82</v>
      </c>
    </row>
    <row r="130" s="12" customFormat="1" ht="22.8" customHeight="1">
      <c r="A130" s="12"/>
      <c r="B130" s="211"/>
      <c r="C130" s="212"/>
      <c r="D130" s="213" t="s">
        <v>72</v>
      </c>
      <c r="E130" s="225" t="s">
        <v>534</v>
      </c>
      <c r="F130" s="225" t="s">
        <v>535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SUM(P131:P134)</f>
        <v>0</v>
      </c>
      <c r="Q130" s="219"/>
      <c r="R130" s="220">
        <f>SUM(R131:R134)</f>
        <v>0</v>
      </c>
      <c r="S130" s="219"/>
      <c r="T130" s="221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199</v>
      </c>
      <c r="AT130" s="223" t="s">
        <v>72</v>
      </c>
      <c r="AU130" s="223" t="s">
        <v>80</v>
      </c>
      <c r="AY130" s="222" t="s">
        <v>164</v>
      </c>
      <c r="BK130" s="224">
        <f>SUM(BK131:BK134)</f>
        <v>0</v>
      </c>
    </row>
    <row r="131" s="2" customFormat="1" ht="16.5" customHeight="1">
      <c r="A131" s="38"/>
      <c r="B131" s="39"/>
      <c r="C131" s="227" t="s">
        <v>82</v>
      </c>
      <c r="D131" s="227" t="s">
        <v>166</v>
      </c>
      <c r="E131" s="228" t="s">
        <v>536</v>
      </c>
      <c r="F131" s="229" t="s">
        <v>535</v>
      </c>
      <c r="G131" s="230" t="s">
        <v>530</v>
      </c>
      <c r="H131" s="231">
        <v>1</v>
      </c>
      <c r="I131" s="232"/>
      <c r="J131" s="233">
        <f>ROUND(I131*H131,2)</f>
        <v>0</v>
      </c>
      <c r="K131" s="229" t="s">
        <v>170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171</v>
      </c>
      <c r="AT131" s="238" t="s">
        <v>166</v>
      </c>
      <c r="AU131" s="238" t="s">
        <v>82</v>
      </c>
      <c r="AY131" s="17" t="s">
        <v>164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171</v>
      </c>
      <c r="BM131" s="238" t="s">
        <v>1848</v>
      </c>
    </row>
    <row r="132" s="2" customFormat="1">
      <c r="A132" s="38"/>
      <c r="B132" s="39"/>
      <c r="C132" s="40"/>
      <c r="D132" s="240" t="s">
        <v>173</v>
      </c>
      <c r="E132" s="40"/>
      <c r="F132" s="241" t="s">
        <v>535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173</v>
      </c>
      <c r="AU132" s="17" t="s">
        <v>82</v>
      </c>
    </row>
    <row r="133" s="2" customFormat="1">
      <c r="A133" s="38"/>
      <c r="B133" s="39"/>
      <c r="C133" s="40"/>
      <c r="D133" s="245" t="s">
        <v>175</v>
      </c>
      <c r="E133" s="40"/>
      <c r="F133" s="246" t="s">
        <v>538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82</v>
      </c>
    </row>
    <row r="134" s="2" customFormat="1">
      <c r="A134" s="38"/>
      <c r="B134" s="39"/>
      <c r="C134" s="40"/>
      <c r="D134" s="240" t="s">
        <v>206</v>
      </c>
      <c r="E134" s="40"/>
      <c r="F134" s="279" t="s">
        <v>1849</v>
      </c>
      <c r="G134" s="40"/>
      <c r="H134" s="40"/>
      <c r="I134" s="242"/>
      <c r="J134" s="40"/>
      <c r="K134" s="40"/>
      <c r="L134" s="44"/>
      <c r="M134" s="290"/>
      <c r="N134" s="291"/>
      <c r="O134" s="292"/>
      <c r="P134" s="292"/>
      <c r="Q134" s="292"/>
      <c r="R134" s="292"/>
      <c r="S134" s="292"/>
      <c r="T134" s="2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206</v>
      </c>
      <c r="AU134" s="17" t="s">
        <v>82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WVHwcrknL5fas8g+9ds4CeoYCRfoaFw6dKdE8PD3DQrqlvRGwXeo0U3JObw09FuTTfappdUtdpxD5oTrWoBkKA==" hashValue="REEn9qBA3ZduSllOvoTL/axmW8QWYt8PLrxmOUYewvMmL9uJDrp9Hgx6q94xRS4Y95/5v1fJc/UbDwzQwEfPdA==" algorithmName="SHA-512" password="CC35"/>
  <autoFilter ref="C122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hyperlinks>
    <hyperlink ref="F128" r:id="rId1" display="https://podminky.urs.cz/item/CS_URS_2023_01/013002000"/>
    <hyperlink ref="F133" r:id="rId2" display="https://podminky.urs.cz/item/CS_URS_2023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133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135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ROUND((SUM(BE128:BE430)),  2)</f>
        <v>0</v>
      </c>
      <c r="G35" s="38"/>
      <c r="H35" s="38"/>
      <c r="I35" s="165">
        <v>0.20999999999999999</v>
      </c>
      <c r="J35" s="164">
        <f>ROUND(((SUM(BE128:BE430))*I35),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ROUND((SUM(BF128:BF430)),  2)</f>
        <v>0</v>
      </c>
      <c r="G36" s="38"/>
      <c r="H36" s="38"/>
      <c r="I36" s="165">
        <v>0.14999999999999999</v>
      </c>
      <c r="J36" s="164">
        <f>ROUND(((SUM(BF128:BF430))*I36),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ROUND((SUM(BG128:BG430)),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ROUND((SUM(BH128:BH430)),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ROUND((SUM(BI128:BI430)),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133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ZRN - km 16,954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141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142</v>
      </c>
      <c r="E100" s="197"/>
      <c r="F100" s="197"/>
      <c r="G100" s="197"/>
      <c r="H100" s="197"/>
      <c r="I100" s="197"/>
      <c r="J100" s="198">
        <f>J130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143</v>
      </c>
      <c r="E101" s="197"/>
      <c r="F101" s="197"/>
      <c r="G101" s="197"/>
      <c r="H101" s="197"/>
      <c r="I101" s="197"/>
      <c r="J101" s="198">
        <f>J184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144</v>
      </c>
      <c r="E102" s="197"/>
      <c r="F102" s="197"/>
      <c r="G102" s="197"/>
      <c r="H102" s="197"/>
      <c r="I102" s="197"/>
      <c r="J102" s="198">
        <f>J216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145</v>
      </c>
      <c r="E103" s="197"/>
      <c r="F103" s="197"/>
      <c r="G103" s="197"/>
      <c r="H103" s="197"/>
      <c r="I103" s="197"/>
      <c r="J103" s="198">
        <f>J224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146</v>
      </c>
      <c r="E104" s="197"/>
      <c r="F104" s="197"/>
      <c r="G104" s="197"/>
      <c r="H104" s="197"/>
      <c r="I104" s="197"/>
      <c r="J104" s="198">
        <f>J247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147</v>
      </c>
      <c r="E105" s="197"/>
      <c r="F105" s="197"/>
      <c r="G105" s="197"/>
      <c r="H105" s="197"/>
      <c r="I105" s="197"/>
      <c r="J105" s="198">
        <f>J388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148</v>
      </c>
      <c r="E106" s="197"/>
      <c r="F106" s="197"/>
      <c r="G106" s="197"/>
      <c r="H106" s="197"/>
      <c r="I106" s="197"/>
      <c r="J106" s="198">
        <f>J422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4" t="str">
        <f>E7</f>
        <v>Oprava mostních objektů v úseku Chomutov - Vejprty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132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4" t="s">
        <v>133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134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01 - ZRN - km 16,954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 xml:space="preserve"> </v>
      </c>
      <c r="G122" s="40"/>
      <c r="H122" s="40"/>
      <c r="I122" s="32" t="s">
        <v>22</v>
      </c>
      <c r="J122" s="79" t="str">
        <f>IF(J14="","",J14)</f>
        <v>17. 4. 2023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E17</f>
        <v xml:space="preserve"> </v>
      </c>
      <c r="G124" s="40"/>
      <c r="H124" s="40"/>
      <c r="I124" s="32" t="s">
        <v>29</v>
      </c>
      <c r="J124" s="36" t="str">
        <f>E23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IF(E20="","",E20)</f>
        <v>Vyplň údaj</v>
      </c>
      <c r="G125" s="40"/>
      <c r="H125" s="40"/>
      <c r="I125" s="32" t="s">
        <v>31</v>
      </c>
      <c r="J125" s="36" t="str">
        <f>E26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0"/>
      <c r="B127" s="201"/>
      <c r="C127" s="202" t="s">
        <v>150</v>
      </c>
      <c r="D127" s="203" t="s">
        <v>58</v>
      </c>
      <c r="E127" s="203" t="s">
        <v>54</v>
      </c>
      <c r="F127" s="203" t="s">
        <v>55</v>
      </c>
      <c r="G127" s="203" t="s">
        <v>151</v>
      </c>
      <c r="H127" s="203" t="s">
        <v>152</v>
      </c>
      <c r="I127" s="203" t="s">
        <v>153</v>
      </c>
      <c r="J127" s="203" t="s">
        <v>138</v>
      </c>
      <c r="K127" s="204" t="s">
        <v>154</v>
      </c>
      <c r="L127" s="205"/>
      <c r="M127" s="100" t="s">
        <v>1</v>
      </c>
      <c r="N127" s="101" t="s">
        <v>37</v>
      </c>
      <c r="O127" s="101" t="s">
        <v>155</v>
      </c>
      <c r="P127" s="101" t="s">
        <v>156</v>
      </c>
      <c r="Q127" s="101" t="s">
        <v>157</v>
      </c>
      <c r="R127" s="101" t="s">
        <v>158</v>
      </c>
      <c r="S127" s="101" t="s">
        <v>159</v>
      </c>
      <c r="T127" s="102" t="s">
        <v>160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8"/>
      <c r="B128" s="39"/>
      <c r="C128" s="107" t="s">
        <v>161</v>
      </c>
      <c r="D128" s="40"/>
      <c r="E128" s="40"/>
      <c r="F128" s="40"/>
      <c r="G128" s="40"/>
      <c r="H128" s="40"/>
      <c r="I128" s="40"/>
      <c r="J128" s="206">
        <f>BK128</f>
        <v>0</v>
      </c>
      <c r="K128" s="40"/>
      <c r="L128" s="44"/>
      <c r="M128" s="103"/>
      <c r="N128" s="207"/>
      <c r="O128" s="104"/>
      <c r="P128" s="208">
        <f>P129</f>
        <v>0</v>
      </c>
      <c r="Q128" s="104"/>
      <c r="R128" s="208">
        <f>R129</f>
        <v>170.42798125799999</v>
      </c>
      <c r="S128" s="104"/>
      <c r="T128" s="209">
        <f>T129</f>
        <v>59.205339999999993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140</v>
      </c>
      <c r="BK128" s="210">
        <f>BK129</f>
        <v>0</v>
      </c>
    </row>
    <row r="129" s="12" customFormat="1" ht="25.92" customHeight="1">
      <c r="A129" s="12"/>
      <c r="B129" s="211"/>
      <c r="C129" s="212"/>
      <c r="D129" s="213" t="s">
        <v>72</v>
      </c>
      <c r="E129" s="214" t="s">
        <v>162</v>
      </c>
      <c r="F129" s="214" t="s">
        <v>163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P130+P184+P216+P224+P247+P388+P422</f>
        <v>0</v>
      </c>
      <c r="Q129" s="219"/>
      <c r="R129" s="220">
        <f>R130+R184+R216+R224+R247+R388+R422</f>
        <v>170.42798125799999</v>
      </c>
      <c r="S129" s="219"/>
      <c r="T129" s="221">
        <f>T130+T184+T216+T224+T247+T388+T422</f>
        <v>59.205339999999993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80</v>
      </c>
      <c r="AT129" s="223" t="s">
        <v>72</v>
      </c>
      <c r="AU129" s="223" t="s">
        <v>73</v>
      </c>
      <c r="AY129" s="222" t="s">
        <v>164</v>
      </c>
      <c r="BK129" s="224">
        <f>BK130+BK184+BK216+BK224+BK247+BK388+BK422</f>
        <v>0</v>
      </c>
    </row>
    <row r="130" s="12" customFormat="1" ht="22.8" customHeight="1">
      <c r="A130" s="12"/>
      <c r="B130" s="211"/>
      <c r="C130" s="212"/>
      <c r="D130" s="213" t="s">
        <v>72</v>
      </c>
      <c r="E130" s="225" t="s">
        <v>80</v>
      </c>
      <c r="F130" s="225" t="s">
        <v>165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SUM(P131:P183)</f>
        <v>0</v>
      </c>
      <c r="Q130" s="219"/>
      <c r="R130" s="220">
        <f>SUM(R131:R183)</f>
        <v>0.0045300000000000002</v>
      </c>
      <c r="S130" s="219"/>
      <c r="T130" s="221">
        <f>SUM(T131:T183)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80</v>
      </c>
      <c r="AT130" s="223" t="s">
        <v>72</v>
      </c>
      <c r="AU130" s="223" t="s">
        <v>80</v>
      </c>
      <c r="AY130" s="222" t="s">
        <v>164</v>
      </c>
      <c r="BK130" s="224">
        <f>SUM(BK131:BK183)</f>
        <v>0</v>
      </c>
    </row>
    <row r="131" s="2" customFormat="1" ht="37.8" customHeight="1">
      <c r="A131" s="38"/>
      <c r="B131" s="39"/>
      <c r="C131" s="227" t="s">
        <v>80</v>
      </c>
      <c r="D131" s="227" t="s">
        <v>166</v>
      </c>
      <c r="E131" s="228" t="s">
        <v>167</v>
      </c>
      <c r="F131" s="229" t="s">
        <v>168</v>
      </c>
      <c r="G131" s="230" t="s">
        <v>169</v>
      </c>
      <c r="H131" s="231">
        <v>190</v>
      </c>
      <c r="I131" s="232"/>
      <c r="J131" s="233">
        <f>ROUND(I131*H131,2)</f>
        <v>0</v>
      </c>
      <c r="K131" s="229" t="s">
        <v>170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171</v>
      </c>
      <c r="AT131" s="238" t="s">
        <v>166</v>
      </c>
      <c r="AU131" s="238" t="s">
        <v>82</v>
      </c>
      <c r="AY131" s="17" t="s">
        <v>164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171</v>
      </c>
      <c r="BM131" s="238" t="s">
        <v>172</v>
      </c>
    </row>
    <row r="132" s="2" customFormat="1">
      <c r="A132" s="38"/>
      <c r="B132" s="39"/>
      <c r="C132" s="40"/>
      <c r="D132" s="240" t="s">
        <v>173</v>
      </c>
      <c r="E132" s="40"/>
      <c r="F132" s="241" t="s">
        <v>174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173</v>
      </c>
      <c r="AU132" s="17" t="s">
        <v>82</v>
      </c>
    </row>
    <row r="133" s="2" customFormat="1">
      <c r="A133" s="38"/>
      <c r="B133" s="39"/>
      <c r="C133" s="40"/>
      <c r="D133" s="245" t="s">
        <v>175</v>
      </c>
      <c r="E133" s="40"/>
      <c r="F133" s="246" t="s">
        <v>176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82</v>
      </c>
    </row>
    <row r="134" s="13" customFormat="1">
      <c r="A134" s="13"/>
      <c r="B134" s="247"/>
      <c r="C134" s="248"/>
      <c r="D134" s="240" t="s">
        <v>177</v>
      </c>
      <c r="E134" s="249" t="s">
        <v>1</v>
      </c>
      <c r="F134" s="250" t="s">
        <v>178</v>
      </c>
      <c r="G134" s="248"/>
      <c r="H134" s="249" t="s">
        <v>1</v>
      </c>
      <c r="I134" s="251"/>
      <c r="J134" s="248"/>
      <c r="K134" s="248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177</v>
      </c>
      <c r="AU134" s="256" t="s">
        <v>82</v>
      </c>
      <c r="AV134" s="13" t="s">
        <v>80</v>
      </c>
      <c r="AW134" s="13" t="s">
        <v>30</v>
      </c>
      <c r="AX134" s="13" t="s">
        <v>73</v>
      </c>
      <c r="AY134" s="256" t="s">
        <v>164</v>
      </c>
    </row>
    <row r="135" s="14" customFormat="1">
      <c r="A135" s="14"/>
      <c r="B135" s="257"/>
      <c r="C135" s="258"/>
      <c r="D135" s="240" t="s">
        <v>177</v>
      </c>
      <c r="E135" s="259" t="s">
        <v>1</v>
      </c>
      <c r="F135" s="260" t="s">
        <v>179</v>
      </c>
      <c r="G135" s="258"/>
      <c r="H135" s="261">
        <v>100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177</v>
      </c>
      <c r="AU135" s="267" t="s">
        <v>82</v>
      </c>
      <c r="AV135" s="14" t="s">
        <v>82</v>
      </c>
      <c r="AW135" s="14" t="s">
        <v>30</v>
      </c>
      <c r="AX135" s="14" t="s">
        <v>73</v>
      </c>
      <c r="AY135" s="267" t="s">
        <v>164</v>
      </c>
    </row>
    <row r="136" s="13" customFormat="1">
      <c r="A136" s="13"/>
      <c r="B136" s="247"/>
      <c r="C136" s="248"/>
      <c r="D136" s="240" t="s">
        <v>177</v>
      </c>
      <c r="E136" s="249" t="s">
        <v>1</v>
      </c>
      <c r="F136" s="250" t="s">
        <v>180</v>
      </c>
      <c r="G136" s="248"/>
      <c r="H136" s="249" t="s">
        <v>1</v>
      </c>
      <c r="I136" s="251"/>
      <c r="J136" s="248"/>
      <c r="K136" s="248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177</v>
      </c>
      <c r="AU136" s="256" t="s">
        <v>82</v>
      </c>
      <c r="AV136" s="13" t="s">
        <v>80</v>
      </c>
      <c r="AW136" s="13" t="s">
        <v>30</v>
      </c>
      <c r="AX136" s="13" t="s">
        <v>73</v>
      </c>
      <c r="AY136" s="256" t="s">
        <v>164</v>
      </c>
    </row>
    <row r="137" s="14" customFormat="1">
      <c r="A137" s="14"/>
      <c r="B137" s="257"/>
      <c r="C137" s="258"/>
      <c r="D137" s="240" t="s">
        <v>177</v>
      </c>
      <c r="E137" s="259" t="s">
        <v>1</v>
      </c>
      <c r="F137" s="260" t="s">
        <v>181</v>
      </c>
      <c r="G137" s="258"/>
      <c r="H137" s="261">
        <v>90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177</v>
      </c>
      <c r="AU137" s="267" t="s">
        <v>82</v>
      </c>
      <c r="AV137" s="14" t="s">
        <v>82</v>
      </c>
      <c r="AW137" s="14" t="s">
        <v>30</v>
      </c>
      <c r="AX137" s="14" t="s">
        <v>73</v>
      </c>
      <c r="AY137" s="267" t="s">
        <v>164</v>
      </c>
    </row>
    <row r="138" s="15" customFormat="1">
      <c r="A138" s="15"/>
      <c r="B138" s="268"/>
      <c r="C138" s="269"/>
      <c r="D138" s="240" t="s">
        <v>177</v>
      </c>
      <c r="E138" s="270" t="s">
        <v>1</v>
      </c>
      <c r="F138" s="271" t="s">
        <v>182</v>
      </c>
      <c r="G138" s="269"/>
      <c r="H138" s="272">
        <v>190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8" t="s">
        <v>177</v>
      </c>
      <c r="AU138" s="278" t="s">
        <v>82</v>
      </c>
      <c r="AV138" s="15" t="s">
        <v>171</v>
      </c>
      <c r="AW138" s="15" t="s">
        <v>30</v>
      </c>
      <c r="AX138" s="15" t="s">
        <v>80</v>
      </c>
      <c r="AY138" s="278" t="s">
        <v>164</v>
      </c>
    </row>
    <row r="139" s="2" customFormat="1" ht="24.15" customHeight="1">
      <c r="A139" s="38"/>
      <c r="B139" s="39"/>
      <c r="C139" s="227" t="s">
        <v>82</v>
      </c>
      <c r="D139" s="227" t="s">
        <v>166</v>
      </c>
      <c r="E139" s="228" t="s">
        <v>183</v>
      </c>
      <c r="F139" s="229" t="s">
        <v>184</v>
      </c>
      <c r="G139" s="230" t="s">
        <v>185</v>
      </c>
      <c r="H139" s="231">
        <v>7</v>
      </c>
      <c r="I139" s="232"/>
      <c r="J139" s="233">
        <f>ROUND(I139*H139,2)</f>
        <v>0</v>
      </c>
      <c r="K139" s="229" t="s">
        <v>170</v>
      </c>
      <c r="L139" s="44"/>
      <c r="M139" s="234" t="s">
        <v>1</v>
      </c>
      <c r="N139" s="235" t="s">
        <v>38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171</v>
      </c>
      <c r="AT139" s="238" t="s">
        <v>166</v>
      </c>
      <c r="AU139" s="238" t="s">
        <v>82</v>
      </c>
      <c r="AY139" s="17" t="s">
        <v>164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80</v>
      </c>
      <c r="BK139" s="239">
        <f>ROUND(I139*H139,2)</f>
        <v>0</v>
      </c>
      <c r="BL139" s="17" t="s">
        <v>171</v>
      </c>
      <c r="BM139" s="238" t="s">
        <v>186</v>
      </c>
    </row>
    <row r="140" s="2" customFormat="1">
      <c r="A140" s="38"/>
      <c r="B140" s="39"/>
      <c r="C140" s="40"/>
      <c r="D140" s="240" t="s">
        <v>173</v>
      </c>
      <c r="E140" s="40"/>
      <c r="F140" s="241" t="s">
        <v>187</v>
      </c>
      <c r="G140" s="40"/>
      <c r="H140" s="40"/>
      <c r="I140" s="242"/>
      <c r="J140" s="40"/>
      <c r="K140" s="40"/>
      <c r="L140" s="44"/>
      <c r="M140" s="243"/>
      <c r="N140" s="24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173</v>
      </c>
      <c r="AU140" s="17" t="s">
        <v>82</v>
      </c>
    </row>
    <row r="141" s="2" customFormat="1">
      <c r="A141" s="38"/>
      <c r="B141" s="39"/>
      <c r="C141" s="40"/>
      <c r="D141" s="245" t="s">
        <v>175</v>
      </c>
      <c r="E141" s="40"/>
      <c r="F141" s="246" t="s">
        <v>188</v>
      </c>
      <c r="G141" s="40"/>
      <c r="H141" s="40"/>
      <c r="I141" s="242"/>
      <c r="J141" s="40"/>
      <c r="K141" s="40"/>
      <c r="L141" s="44"/>
      <c r="M141" s="243"/>
      <c r="N141" s="244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82</v>
      </c>
    </row>
    <row r="142" s="2" customFormat="1" ht="24.15" customHeight="1">
      <c r="A142" s="38"/>
      <c r="B142" s="39"/>
      <c r="C142" s="227" t="s">
        <v>111</v>
      </c>
      <c r="D142" s="227" t="s">
        <v>166</v>
      </c>
      <c r="E142" s="228" t="s">
        <v>189</v>
      </c>
      <c r="F142" s="229" t="s">
        <v>190</v>
      </c>
      <c r="G142" s="230" t="s">
        <v>169</v>
      </c>
      <c r="H142" s="231">
        <v>190</v>
      </c>
      <c r="I142" s="232"/>
      <c r="J142" s="233">
        <f>ROUND(I142*H142,2)</f>
        <v>0</v>
      </c>
      <c r="K142" s="229" t="s">
        <v>170</v>
      </c>
      <c r="L142" s="44"/>
      <c r="M142" s="234" t="s">
        <v>1</v>
      </c>
      <c r="N142" s="235" t="s">
        <v>38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171</v>
      </c>
      <c r="AT142" s="238" t="s">
        <v>166</v>
      </c>
      <c r="AU142" s="238" t="s">
        <v>82</v>
      </c>
      <c r="AY142" s="17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80</v>
      </c>
      <c r="BK142" s="239">
        <f>ROUND(I142*H142,2)</f>
        <v>0</v>
      </c>
      <c r="BL142" s="17" t="s">
        <v>171</v>
      </c>
      <c r="BM142" s="238" t="s">
        <v>191</v>
      </c>
    </row>
    <row r="143" s="2" customFormat="1">
      <c r="A143" s="38"/>
      <c r="B143" s="39"/>
      <c r="C143" s="40"/>
      <c r="D143" s="240" t="s">
        <v>173</v>
      </c>
      <c r="E143" s="40"/>
      <c r="F143" s="241" t="s">
        <v>192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173</v>
      </c>
      <c r="AU143" s="17" t="s">
        <v>82</v>
      </c>
    </row>
    <row r="144" s="2" customFormat="1">
      <c r="A144" s="38"/>
      <c r="B144" s="39"/>
      <c r="C144" s="40"/>
      <c r="D144" s="245" t="s">
        <v>175</v>
      </c>
      <c r="E144" s="40"/>
      <c r="F144" s="246" t="s">
        <v>193</v>
      </c>
      <c r="G144" s="40"/>
      <c r="H144" s="40"/>
      <c r="I144" s="242"/>
      <c r="J144" s="40"/>
      <c r="K144" s="40"/>
      <c r="L144" s="44"/>
      <c r="M144" s="243"/>
      <c r="N144" s="244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82</v>
      </c>
    </row>
    <row r="145" s="2" customFormat="1" ht="21.75" customHeight="1">
      <c r="A145" s="38"/>
      <c r="B145" s="39"/>
      <c r="C145" s="227" t="s">
        <v>171</v>
      </c>
      <c r="D145" s="227" t="s">
        <v>166</v>
      </c>
      <c r="E145" s="228" t="s">
        <v>194</v>
      </c>
      <c r="F145" s="229" t="s">
        <v>195</v>
      </c>
      <c r="G145" s="230" t="s">
        <v>185</v>
      </c>
      <c r="H145" s="231">
        <v>7</v>
      </c>
      <c r="I145" s="232"/>
      <c r="J145" s="233">
        <f>ROUND(I145*H145,2)</f>
        <v>0</v>
      </c>
      <c r="K145" s="229" t="s">
        <v>170</v>
      </c>
      <c r="L145" s="44"/>
      <c r="M145" s="234" t="s">
        <v>1</v>
      </c>
      <c r="N145" s="235" t="s">
        <v>38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171</v>
      </c>
      <c r="AT145" s="238" t="s">
        <v>166</v>
      </c>
      <c r="AU145" s="238" t="s">
        <v>82</v>
      </c>
      <c r="AY145" s="17" t="s">
        <v>164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80</v>
      </c>
      <c r="BK145" s="239">
        <f>ROUND(I145*H145,2)</f>
        <v>0</v>
      </c>
      <c r="BL145" s="17" t="s">
        <v>171</v>
      </c>
      <c r="BM145" s="238" t="s">
        <v>196</v>
      </c>
    </row>
    <row r="146" s="2" customFormat="1">
      <c r="A146" s="38"/>
      <c r="B146" s="39"/>
      <c r="C146" s="40"/>
      <c r="D146" s="240" t="s">
        <v>173</v>
      </c>
      <c r="E146" s="40"/>
      <c r="F146" s="241" t="s">
        <v>197</v>
      </c>
      <c r="G146" s="40"/>
      <c r="H146" s="40"/>
      <c r="I146" s="242"/>
      <c r="J146" s="40"/>
      <c r="K146" s="40"/>
      <c r="L146" s="44"/>
      <c r="M146" s="243"/>
      <c r="N146" s="24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173</v>
      </c>
      <c r="AU146" s="17" t="s">
        <v>82</v>
      </c>
    </row>
    <row r="147" s="2" customFormat="1">
      <c r="A147" s="38"/>
      <c r="B147" s="39"/>
      <c r="C147" s="40"/>
      <c r="D147" s="245" t="s">
        <v>175</v>
      </c>
      <c r="E147" s="40"/>
      <c r="F147" s="246" t="s">
        <v>198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82</v>
      </c>
    </row>
    <row r="148" s="2" customFormat="1" ht="37.8" customHeight="1">
      <c r="A148" s="38"/>
      <c r="B148" s="39"/>
      <c r="C148" s="227" t="s">
        <v>199</v>
      </c>
      <c r="D148" s="227" t="s">
        <v>166</v>
      </c>
      <c r="E148" s="228" t="s">
        <v>200</v>
      </c>
      <c r="F148" s="229" t="s">
        <v>201</v>
      </c>
      <c r="G148" s="230" t="s">
        <v>202</v>
      </c>
      <c r="H148" s="231">
        <v>1.5600000000000001</v>
      </c>
      <c r="I148" s="232"/>
      <c r="J148" s="233">
        <f>ROUND(I148*H148,2)</f>
        <v>0</v>
      </c>
      <c r="K148" s="229" t="s">
        <v>170</v>
      </c>
      <c r="L148" s="44"/>
      <c r="M148" s="234" t="s">
        <v>1</v>
      </c>
      <c r="N148" s="235" t="s">
        <v>38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171</v>
      </c>
      <c r="AT148" s="238" t="s">
        <v>166</v>
      </c>
      <c r="AU148" s="238" t="s">
        <v>82</v>
      </c>
      <c r="AY148" s="17" t="s">
        <v>164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80</v>
      </c>
      <c r="BK148" s="239">
        <f>ROUND(I148*H148,2)</f>
        <v>0</v>
      </c>
      <c r="BL148" s="17" t="s">
        <v>171</v>
      </c>
      <c r="BM148" s="238" t="s">
        <v>203</v>
      </c>
    </row>
    <row r="149" s="2" customFormat="1">
      <c r="A149" s="38"/>
      <c r="B149" s="39"/>
      <c r="C149" s="40"/>
      <c r="D149" s="240" t="s">
        <v>173</v>
      </c>
      <c r="E149" s="40"/>
      <c r="F149" s="241" t="s">
        <v>204</v>
      </c>
      <c r="G149" s="40"/>
      <c r="H149" s="40"/>
      <c r="I149" s="242"/>
      <c r="J149" s="40"/>
      <c r="K149" s="40"/>
      <c r="L149" s="44"/>
      <c r="M149" s="243"/>
      <c r="N149" s="244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173</v>
      </c>
      <c r="AU149" s="17" t="s">
        <v>82</v>
      </c>
    </row>
    <row r="150" s="2" customFormat="1">
      <c r="A150" s="38"/>
      <c r="B150" s="39"/>
      <c r="C150" s="40"/>
      <c r="D150" s="245" t="s">
        <v>175</v>
      </c>
      <c r="E150" s="40"/>
      <c r="F150" s="246" t="s">
        <v>205</v>
      </c>
      <c r="G150" s="40"/>
      <c r="H150" s="40"/>
      <c r="I150" s="242"/>
      <c r="J150" s="40"/>
      <c r="K150" s="40"/>
      <c r="L150" s="44"/>
      <c r="M150" s="243"/>
      <c r="N150" s="244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82</v>
      </c>
    </row>
    <row r="151" s="2" customFormat="1">
      <c r="A151" s="38"/>
      <c r="B151" s="39"/>
      <c r="C151" s="40"/>
      <c r="D151" s="240" t="s">
        <v>206</v>
      </c>
      <c r="E151" s="40"/>
      <c r="F151" s="279" t="s">
        <v>207</v>
      </c>
      <c r="G151" s="40"/>
      <c r="H151" s="40"/>
      <c r="I151" s="242"/>
      <c r="J151" s="40"/>
      <c r="K151" s="40"/>
      <c r="L151" s="44"/>
      <c r="M151" s="243"/>
      <c r="N151" s="244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206</v>
      </c>
      <c r="AU151" s="17" t="s">
        <v>82</v>
      </c>
    </row>
    <row r="152" s="13" customFormat="1">
      <c r="A152" s="13"/>
      <c r="B152" s="247"/>
      <c r="C152" s="248"/>
      <c r="D152" s="240" t="s">
        <v>177</v>
      </c>
      <c r="E152" s="249" t="s">
        <v>1</v>
      </c>
      <c r="F152" s="250" t="s">
        <v>208</v>
      </c>
      <c r="G152" s="248"/>
      <c r="H152" s="249" t="s">
        <v>1</v>
      </c>
      <c r="I152" s="251"/>
      <c r="J152" s="248"/>
      <c r="K152" s="248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177</v>
      </c>
      <c r="AU152" s="256" t="s">
        <v>82</v>
      </c>
      <c r="AV152" s="13" t="s">
        <v>80</v>
      </c>
      <c r="AW152" s="13" t="s">
        <v>30</v>
      </c>
      <c r="AX152" s="13" t="s">
        <v>73</v>
      </c>
      <c r="AY152" s="256" t="s">
        <v>164</v>
      </c>
    </row>
    <row r="153" s="13" customFormat="1">
      <c r="A153" s="13"/>
      <c r="B153" s="247"/>
      <c r="C153" s="248"/>
      <c r="D153" s="240" t="s">
        <v>177</v>
      </c>
      <c r="E153" s="249" t="s">
        <v>1</v>
      </c>
      <c r="F153" s="250" t="s">
        <v>209</v>
      </c>
      <c r="G153" s="248"/>
      <c r="H153" s="249" t="s">
        <v>1</v>
      </c>
      <c r="I153" s="251"/>
      <c r="J153" s="248"/>
      <c r="K153" s="248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177</v>
      </c>
      <c r="AU153" s="256" t="s">
        <v>82</v>
      </c>
      <c r="AV153" s="13" t="s">
        <v>80</v>
      </c>
      <c r="AW153" s="13" t="s">
        <v>30</v>
      </c>
      <c r="AX153" s="13" t="s">
        <v>73</v>
      </c>
      <c r="AY153" s="256" t="s">
        <v>164</v>
      </c>
    </row>
    <row r="154" s="14" customFormat="1">
      <c r="A154" s="14"/>
      <c r="B154" s="257"/>
      <c r="C154" s="258"/>
      <c r="D154" s="240" t="s">
        <v>177</v>
      </c>
      <c r="E154" s="259" t="s">
        <v>1</v>
      </c>
      <c r="F154" s="260" t="s">
        <v>210</v>
      </c>
      <c r="G154" s="258"/>
      <c r="H154" s="261">
        <v>0.74399999999999999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177</v>
      </c>
      <c r="AU154" s="267" t="s">
        <v>82</v>
      </c>
      <c r="AV154" s="14" t="s">
        <v>82</v>
      </c>
      <c r="AW154" s="14" t="s">
        <v>30</v>
      </c>
      <c r="AX154" s="14" t="s">
        <v>73</v>
      </c>
      <c r="AY154" s="267" t="s">
        <v>164</v>
      </c>
    </row>
    <row r="155" s="13" customFormat="1">
      <c r="A155" s="13"/>
      <c r="B155" s="247"/>
      <c r="C155" s="248"/>
      <c r="D155" s="240" t="s">
        <v>177</v>
      </c>
      <c r="E155" s="249" t="s">
        <v>1</v>
      </c>
      <c r="F155" s="250" t="s">
        <v>211</v>
      </c>
      <c r="G155" s="248"/>
      <c r="H155" s="249" t="s">
        <v>1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177</v>
      </c>
      <c r="AU155" s="256" t="s">
        <v>82</v>
      </c>
      <c r="AV155" s="13" t="s">
        <v>80</v>
      </c>
      <c r="AW155" s="13" t="s">
        <v>30</v>
      </c>
      <c r="AX155" s="13" t="s">
        <v>73</v>
      </c>
      <c r="AY155" s="256" t="s">
        <v>164</v>
      </c>
    </row>
    <row r="156" s="14" customFormat="1">
      <c r="A156" s="14"/>
      <c r="B156" s="257"/>
      <c r="C156" s="258"/>
      <c r="D156" s="240" t="s">
        <v>177</v>
      </c>
      <c r="E156" s="259" t="s">
        <v>1</v>
      </c>
      <c r="F156" s="260" t="s">
        <v>212</v>
      </c>
      <c r="G156" s="258"/>
      <c r="H156" s="261">
        <v>0.81599999999999995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177</v>
      </c>
      <c r="AU156" s="267" t="s">
        <v>82</v>
      </c>
      <c r="AV156" s="14" t="s">
        <v>82</v>
      </c>
      <c r="AW156" s="14" t="s">
        <v>30</v>
      </c>
      <c r="AX156" s="14" t="s">
        <v>73</v>
      </c>
      <c r="AY156" s="267" t="s">
        <v>164</v>
      </c>
    </row>
    <row r="157" s="15" customFormat="1">
      <c r="A157" s="15"/>
      <c r="B157" s="268"/>
      <c r="C157" s="269"/>
      <c r="D157" s="240" t="s">
        <v>177</v>
      </c>
      <c r="E157" s="270" t="s">
        <v>1</v>
      </c>
      <c r="F157" s="271" t="s">
        <v>182</v>
      </c>
      <c r="G157" s="269"/>
      <c r="H157" s="272">
        <v>1.5600000000000001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177</v>
      </c>
      <c r="AU157" s="278" t="s">
        <v>82</v>
      </c>
      <c r="AV157" s="15" t="s">
        <v>171</v>
      </c>
      <c r="AW157" s="15" t="s">
        <v>30</v>
      </c>
      <c r="AX157" s="15" t="s">
        <v>80</v>
      </c>
      <c r="AY157" s="278" t="s">
        <v>164</v>
      </c>
    </row>
    <row r="158" s="2" customFormat="1" ht="24.15" customHeight="1">
      <c r="A158" s="38"/>
      <c r="B158" s="39"/>
      <c r="C158" s="227" t="s">
        <v>213</v>
      </c>
      <c r="D158" s="227" t="s">
        <v>166</v>
      </c>
      <c r="E158" s="228" t="s">
        <v>214</v>
      </c>
      <c r="F158" s="229" t="s">
        <v>215</v>
      </c>
      <c r="G158" s="230" t="s">
        <v>216</v>
      </c>
      <c r="H158" s="231">
        <v>33.301000000000002</v>
      </c>
      <c r="I158" s="232"/>
      <c r="J158" s="233">
        <f>ROUND(I158*H158,2)</f>
        <v>0</v>
      </c>
      <c r="K158" s="229" t="s">
        <v>170</v>
      </c>
      <c r="L158" s="44"/>
      <c r="M158" s="234" t="s">
        <v>1</v>
      </c>
      <c r="N158" s="235" t="s">
        <v>38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171</v>
      </c>
      <c r="AT158" s="238" t="s">
        <v>166</v>
      </c>
      <c r="AU158" s="238" t="s">
        <v>82</v>
      </c>
      <c r="AY158" s="17" t="s">
        <v>164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80</v>
      </c>
      <c r="BK158" s="239">
        <f>ROUND(I158*H158,2)</f>
        <v>0</v>
      </c>
      <c r="BL158" s="17" t="s">
        <v>171</v>
      </c>
      <c r="BM158" s="238" t="s">
        <v>217</v>
      </c>
    </row>
    <row r="159" s="2" customFormat="1">
      <c r="A159" s="38"/>
      <c r="B159" s="39"/>
      <c r="C159" s="40"/>
      <c r="D159" s="240" t="s">
        <v>173</v>
      </c>
      <c r="E159" s="40"/>
      <c r="F159" s="241" t="s">
        <v>218</v>
      </c>
      <c r="G159" s="40"/>
      <c r="H159" s="40"/>
      <c r="I159" s="242"/>
      <c r="J159" s="40"/>
      <c r="K159" s="40"/>
      <c r="L159" s="44"/>
      <c r="M159" s="243"/>
      <c r="N159" s="244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173</v>
      </c>
      <c r="AU159" s="17" t="s">
        <v>82</v>
      </c>
    </row>
    <row r="160" s="2" customFormat="1">
      <c r="A160" s="38"/>
      <c r="B160" s="39"/>
      <c r="C160" s="40"/>
      <c r="D160" s="245" t="s">
        <v>175</v>
      </c>
      <c r="E160" s="40"/>
      <c r="F160" s="246" t="s">
        <v>219</v>
      </c>
      <c r="G160" s="40"/>
      <c r="H160" s="40"/>
      <c r="I160" s="242"/>
      <c r="J160" s="40"/>
      <c r="K160" s="40"/>
      <c r="L160" s="44"/>
      <c r="M160" s="243"/>
      <c r="N160" s="24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175</v>
      </c>
      <c r="AU160" s="17" t="s">
        <v>82</v>
      </c>
    </row>
    <row r="161" s="2" customFormat="1">
      <c r="A161" s="38"/>
      <c r="B161" s="39"/>
      <c r="C161" s="40"/>
      <c r="D161" s="240" t="s">
        <v>206</v>
      </c>
      <c r="E161" s="40"/>
      <c r="F161" s="279" t="s">
        <v>220</v>
      </c>
      <c r="G161" s="40"/>
      <c r="H161" s="40"/>
      <c r="I161" s="242"/>
      <c r="J161" s="40"/>
      <c r="K161" s="40"/>
      <c r="L161" s="44"/>
      <c r="M161" s="243"/>
      <c r="N161" s="244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206</v>
      </c>
      <c r="AU161" s="17" t="s">
        <v>82</v>
      </c>
    </row>
    <row r="162" s="13" customFormat="1">
      <c r="A162" s="13"/>
      <c r="B162" s="247"/>
      <c r="C162" s="248"/>
      <c r="D162" s="240" t="s">
        <v>177</v>
      </c>
      <c r="E162" s="249" t="s">
        <v>1</v>
      </c>
      <c r="F162" s="250" t="s">
        <v>221</v>
      </c>
      <c r="G162" s="248"/>
      <c r="H162" s="249" t="s">
        <v>1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177</v>
      </c>
      <c r="AU162" s="256" t="s">
        <v>82</v>
      </c>
      <c r="AV162" s="13" t="s">
        <v>80</v>
      </c>
      <c r="AW162" s="13" t="s">
        <v>30</v>
      </c>
      <c r="AX162" s="13" t="s">
        <v>73</v>
      </c>
      <c r="AY162" s="256" t="s">
        <v>164</v>
      </c>
    </row>
    <row r="163" s="14" customFormat="1">
      <c r="A163" s="14"/>
      <c r="B163" s="257"/>
      <c r="C163" s="258"/>
      <c r="D163" s="240" t="s">
        <v>177</v>
      </c>
      <c r="E163" s="259" t="s">
        <v>1</v>
      </c>
      <c r="F163" s="260" t="s">
        <v>222</v>
      </c>
      <c r="G163" s="258"/>
      <c r="H163" s="261">
        <v>33.301000000000002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177</v>
      </c>
      <c r="AU163" s="267" t="s">
        <v>82</v>
      </c>
      <c r="AV163" s="14" t="s">
        <v>82</v>
      </c>
      <c r="AW163" s="14" t="s">
        <v>30</v>
      </c>
      <c r="AX163" s="14" t="s">
        <v>73</v>
      </c>
      <c r="AY163" s="267" t="s">
        <v>164</v>
      </c>
    </row>
    <row r="164" s="15" customFormat="1">
      <c r="A164" s="15"/>
      <c r="B164" s="268"/>
      <c r="C164" s="269"/>
      <c r="D164" s="240" t="s">
        <v>177</v>
      </c>
      <c r="E164" s="270" t="s">
        <v>1</v>
      </c>
      <c r="F164" s="271" t="s">
        <v>182</v>
      </c>
      <c r="G164" s="269"/>
      <c r="H164" s="272">
        <v>33.301000000000002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8" t="s">
        <v>177</v>
      </c>
      <c r="AU164" s="278" t="s">
        <v>82</v>
      </c>
      <c r="AV164" s="15" t="s">
        <v>171</v>
      </c>
      <c r="AW164" s="15" t="s">
        <v>30</v>
      </c>
      <c r="AX164" s="15" t="s">
        <v>80</v>
      </c>
      <c r="AY164" s="278" t="s">
        <v>164</v>
      </c>
    </row>
    <row r="165" s="2" customFormat="1" ht="24.15" customHeight="1">
      <c r="A165" s="38"/>
      <c r="B165" s="39"/>
      <c r="C165" s="227" t="s">
        <v>223</v>
      </c>
      <c r="D165" s="227" t="s">
        <v>166</v>
      </c>
      <c r="E165" s="228" t="s">
        <v>224</v>
      </c>
      <c r="F165" s="229" t="s">
        <v>225</v>
      </c>
      <c r="G165" s="230" t="s">
        <v>169</v>
      </c>
      <c r="H165" s="231">
        <v>116.34699999999999</v>
      </c>
      <c r="I165" s="232"/>
      <c r="J165" s="233">
        <f>ROUND(I165*H165,2)</f>
        <v>0</v>
      </c>
      <c r="K165" s="229" t="s">
        <v>170</v>
      </c>
      <c r="L165" s="44"/>
      <c r="M165" s="234" t="s">
        <v>1</v>
      </c>
      <c r="N165" s="235" t="s">
        <v>38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171</v>
      </c>
      <c r="AT165" s="238" t="s">
        <v>166</v>
      </c>
      <c r="AU165" s="238" t="s">
        <v>82</v>
      </c>
      <c r="AY165" s="17" t="s">
        <v>164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80</v>
      </c>
      <c r="BK165" s="239">
        <f>ROUND(I165*H165,2)</f>
        <v>0</v>
      </c>
      <c r="BL165" s="17" t="s">
        <v>171</v>
      </c>
      <c r="BM165" s="238" t="s">
        <v>226</v>
      </c>
    </row>
    <row r="166" s="2" customFormat="1">
      <c r="A166" s="38"/>
      <c r="B166" s="39"/>
      <c r="C166" s="40"/>
      <c r="D166" s="240" t="s">
        <v>173</v>
      </c>
      <c r="E166" s="40"/>
      <c r="F166" s="241" t="s">
        <v>227</v>
      </c>
      <c r="G166" s="40"/>
      <c r="H166" s="40"/>
      <c r="I166" s="242"/>
      <c r="J166" s="40"/>
      <c r="K166" s="40"/>
      <c r="L166" s="44"/>
      <c r="M166" s="243"/>
      <c r="N166" s="244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173</v>
      </c>
      <c r="AU166" s="17" t="s">
        <v>82</v>
      </c>
    </row>
    <row r="167" s="2" customFormat="1">
      <c r="A167" s="38"/>
      <c r="B167" s="39"/>
      <c r="C167" s="40"/>
      <c r="D167" s="245" t="s">
        <v>175</v>
      </c>
      <c r="E167" s="40"/>
      <c r="F167" s="246" t="s">
        <v>228</v>
      </c>
      <c r="G167" s="40"/>
      <c r="H167" s="40"/>
      <c r="I167" s="242"/>
      <c r="J167" s="40"/>
      <c r="K167" s="40"/>
      <c r="L167" s="44"/>
      <c r="M167" s="243"/>
      <c r="N167" s="244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175</v>
      </c>
      <c r="AU167" s="17" t="s">
        <v>82</v>
      </c>
    </row>
    <row r="168" s="13" customFormat="1">
      <c r="A168" s="13"/>
      <c r="B168" s="247"/>
      <c r="C168" s="248"/>
      <c r="D168" s="240" t="s">
        <v>177</v>
      </c>
      <c r="E168" s="249" t="s">
        <v>1</v>
      </c>
      <c r="F168" s="250" t="s">
        <v>229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177</v>
      </c>
      <c r="AU168" s="256" t="s">
        <v>82</v>
      </c>
      <c r="AV168" s="13" t="s">
        <v>80</v>
      </c>
      <c r="AW168" s="13" t="s">
        <v>30</v>
      </c>
      <c r="AX168" s="13" t="s">
        <v>73</v>
      </c>
      <c r="AY168" s="256" t="s">
        <v>164</v>
      </c>
    </row>
    <row r="169" s="14" customFormat="1">
      <c r="A169" s="14"/>
      <c r="B169" s="257"/>
      <c r="C169" s="258"/>
      <c r="D169" s="240" t="s">
        <v>177</v>
      </c>
      <c r="E169" s="259" t="s">
        <v>1</v>
      </c>
      <c r="F169" s="260" t="s">
        <v>230</v>
      </c>
      <c r="G169" s="258"/>
      <c r="H169" s="261">
        <v>116.34699999999999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177</v>
      </c>
      <c r="AU169" s="267" t="s">
        <v>82</v>
      </c>
      <c r="AV169" s="14" t="s">
        <v>82</v>
      </c>
      <c r="AW169" s="14" t="s">
        <v>30</v>
      </c>
      <c r="AX169" s="14" t="s">
        <v>80</v>
      </c>
      <c r="AY169" s="267" t="s">
        <v>164</v>
      </c>
    </row>
    <row r="170" s="2" customFormat="1" ht="24.15" customHeight="1">
      <c r="A170" s="38"/>
      <c r="B170" s="39"/>
      <c r="C170" s="227" t="s">
        <v>231</v>
      </c>
      <c r="D170" s="227" t="s">
        <v>166</v>
      </c>
      <c r="E170" s="228" t="s">
        <v>232</v>
      </c>
      <c r="F170" s="229" t="s">
        <v>233</v>
      </c>
      <c r="G170" s="230" t="s">
        <v>169</v>
      </c>
      <c r="H170" s="231">
        <v>151</v>
      </c>
      <c r="I170" s="232"/>
      <c r="J170" s="233">
        <f>ROUND(I170*H170,2)</f>
        <v>0</v>
      </c>
      <c r="K170" s="229" t="s">
        <v>170</v>
      </c>
      <c r="L170" s="44"/>
      <c r="M170" s="234" t="s">
        <v>1</v>
      </c>
      <c r="N170" s="235" t="s">
        <v>38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171</v>
      </c>
      <c r="AT170" s="238" t="s">
        <v>166</v>
      </c>
      <c r="AU170" s="238" t="s">
        <v>82</v>
      </c>
      <c r="AY170" s="17" t="s">
        <v>164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80</v>
      </c>
      <c r="BK170" s="239">
        <f>ROUND(I170*H170,2)</f>
        <v>0</v>
      </c>
      <c r="BL170" s="17" t="s">
        <v>171</v>
      </c>
      <c r="BM170" s="238" t="s">
        <v>234</v>
      </c>
    </row>
    <row r="171" s="2" customFormat="1">
      <c r="A171" s="38"/>
      <c r="B171" s="39"/>
      <c r="C171" s="40"/>
      <c r="D171" s="240" t="s">
        <v>173</v>
      </c>
      <c r="E171" s="40"/>
      <c r="F171" s="241" t="s">
        <v>235</v>
      </c>
      <c r="G171" s="40"/>
      <c r="H171" s="40"/>
      <c r="I171" s="242"/>
      <c r="J171" s="40"/>
      <c r="K171" s="40"/>
      <c r="L171" s="44"/>
      <c r="M171" s="243"/>
      <c r="N171" s="244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173</v>
      </c>
      <c r="AU171" s="17" t="s">
        <v>82</v>
      </c>
    </row>
    <row r="172" s="2" customFormat="1">
      <c r="A172" s="38"/>
      <c r="B172" s="39"/>
      <c r="C172" s="40"/>
      <c r="D172" s="245" t="s">
        <v>175</v>
      </c>
      <c r="E172" s="40"/>
      <c r="F172" s="246" t="s">
        <v>236</v>
      </c>
      <c r="G172" s="40"/>
      <c r="H172" s="40"/>
      <c r="I172" s="242"/>
      <c r="J172" s="40"/>
      <c r="K172" s="40"/>
      <c r="L172" s="44"/>
      <c r="M172" s="243"/>
      <c r="N172" s="244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175</v>
      </c>
      <c r="AU172" s="17" t="s">
        <v>82</v>
      </c>
    </row>
    <row r="173" s="14" customFormat="1">
      <c r="A173" s="14"/>
      <c r="B173" s="257"/>
      <c r="C173" s="258"/>
      <c r="D173" s="240" t="s">
        <v>177</v>
      </c>
      <c r="E173" s="259" t="s">
        <v>1</v>
      </c>
      <c r="F173" s="260" t="s">
        <v>237</v>
      </c>
      <c r="G173" s="258"/>
      <c r="H173" s="261">
        <v>190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177</v>
      </c>
      <c r="AU173" s="267" t="s">
        <v>82</v>
      </c>
      <c r="AV173" s="14" t="s">
        <v>82</v>
      </c>
      <c r="AW173" s="14" t="s">
        <v>30</v>
      </c>
      <c r="AX173" s="14" t="s">
        <v>73</v>
      </c>
      <c r="AY173" s="267" t="s">
        <v>164</v>
      </c>
    </row>
    <row r="174" s="13" customFormat="1">
      <c r="A174" s="13"/>
      <c r="B174" s="247"/>
      <c r="C174" s="248"/>
      <c r="D174" s="240" t="s">
        <v>177</v>
      </c>
      <c r="E174" s="249" t="s">
        <v>1</v>
      </c>
      <c r="F174" s="250" t="s">
        <v>238</v>
      </c>
      <c r="G174" s="248"/>
      <c r="H174" s="249" t="s">
        <v>1</v>
      </c>
      <c r="I174" s="251"/>
      <c r="J174" s="248"/>
      <c r="K174" s="248"/>
      <c r="L174" s="252"/>
      <c r="M174" s="253"/>
      <c r="N174" s="254"/>
      <c r="O174" s="254"/>
      <c r="P174" s="254"/>
      <c r="Q174" s="254"/>
      <c r="R174" s="254"/>
      <c r="S174" s="254"/>
      <c r="T174" s="25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6" t="s">
        <v>177</v>
      </c>
      <c r="AU174" s="256" t="s">
        <v>82</v>
      </c>
      <c r="AV174" s="13" t="s">
        <v>80</v>
      </c>
      <c r="AW174" s="13" t="s">
        <v>30</v>
      </c>
      <c r="AX174" s="13" t="s">
        <v>73</v>
      </c>
      <c r="AY174" s="256" t="s">
        <v>164</v>
      </c>
    </row>
    <row r="175" s="13" customFormat="1">
      <c r="A175" s="13"/>
      <c r="B175" s="247"/>
      <c r="C175" s="248"/>
      <c r="D175" s="240" t="s">
        <v>177</v>
      </c>
      <c r="E175" s="249" t="s">
        <v>1</v>
      </c>
      <c r="F175" s="250" t="s">
        <v>239</v>
      </c>
      <c r="G175" s="248"/>
      <c r="H175" s="249" t="s">
        <v>1</v>
      </c>
      <c r="I175" s="251"/>
      <c r="J175" s="248"/>
      <c r="K175" s="248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177</v>
      </c>
      <c r="AU175" s="256" t="s">
        <v>82</v>
      </c>
      <c r="AV175" s="13" t="s">
        <v>80</v>
      </c>
      <c r="AW175" s="13" t="s">
        <v>30</v>
      </c>
      <c r="AX175" s="13" t="s">
        <v>73</v>
      </c>
      <c r="AY175" s="256" t="s">
        <v>164</v>
      </c>
    </row>
    <row r="176" s="14" customFormat="1">
      <c r="A176" s="14"/>
      <c r="B176" s="257"/>
      <c r="C176" s="258"/>
      <c r="D176" s="240" t="s">
        <v>177</v>
      </c>
      <c r="E176" s="259" t="s">
        <v>1</v>
      </c>
      <c r="F176" s="260" t="s">
        <v>240</v>
      </c>
      <c r="G176" s="258"/>
      <c r="H176" s="261">
        <v>-15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177</v>
      </c>
      <c r="AU176" s="267" t="s">
        <v>82</v>
      </c>
      <c r="AV176" s="14" t="s">
        <v>82</v>
      </c>
      <c r="AW176" s="14" t="s">
        <v>30</v>
      </c>
      <c r="AX176" s="14" t="s">
        <v>73</v>
      </c>
      <c r="AY176" s="267" t="s">
        <v>164</v>
      </c>
    </row>
    <row r="177" s="13" customFormat="1">
      <c r="A177" s="13"/>
      <c r="B177" s="247"/>
      <c r="C177" s="248"/>
      <c r="D177" s="240" t="s">
        <v>177</v>
      </c>
      <c r="E177" s="249" t="s">
        <v>1</v>
      </c>
      <c r="F177" s="250" t="s">
        <v>178</v>
      </c>
      <c r="G177" s="248"/>
      <c r="H177" s="249" t="s">
        <v>1</v>
      </c>
      <c r="I177" s="251"/>
      <c r="J177" s="248"/>
      <c r="K177" s="248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177</v>
      </c>
      <c r="AU177" s="256" t="s">
        <v>82</v>
      </c>
      <c r="AV177" s="13" t="s">
        <v>80</v>
      </c>
      <c r="AW177" s="13" t="s">
        <v>30</v>
      </c>
      <c r="AX177" s="13" t="s">
        <v>73</v>
      </c>
      <c r="AY177" s="256" t="s">
        <v>164</v>
      </c>
    </row>
    <row r="178" s="14" customFormat="1">
      <c r="A178" s="14"/>
      <c r="B178" s="257"/>
      <c r="C178" s="258"/>
      <c r="D178" s="240" t="s">
        <v>177</v>
      </c>
      <c r="E178" s="259" t="s">
        <v>1</v>
      </c>
      <c r="F178" s="260" t="s">
        <v>241</v>
      </c>
      <c r="G178" s="258"/>
      <c r="H178" s="261">
        <v>-24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177</v>
      </c>
      <c r="AU178" s="267" t="s">
        <v>82</v>
      </c>
      <c r="AV178" s="14" t="s">
        <v>82</v>
      </c>
      <c r="AW178" s="14" t="s">
        <v>30</v>
      </c>
      <c r="AX178" s="14" t="s">
        <v>73</v>
      </c>
      <c r="AY178" s="267" t="s">
        <v>164</v>
      </c>
    </row>
    <row r="179" s="15" customFormat="1">
      <c r="A179" s="15"/>
      <c r="B179" s="268"/>
      <c r="C179" s="269"/>
      <c r="D179" s="240" t="s">
        <v>177</v>
      </c>
      <c r="E179" s="270" t="s">
        <v>1</v>
      </c>
      <c r="F179" s="271" t="s">
        <v>182</v>
      </c>
      <c r="G179" s="269"/>
      <c r="H179" s="272">
        <v>151</v>
      </c>
      <c r="I179" s="273"/>
      <c r="J179" s="269"/>
      <c r="K179" s="269"/>
      <c r="L179" s="274"/>
      <c r="M179" s="275"/>
      <c r="N179" s="276"/>
      <c r="O179" s="276"/>
      <c r="P179" s="276"/>
      <c r="Q179" s="276"/>
      <c r="R179" s="276"/>
      <c r="S179" s="276"/>
      <c r="T179" s="27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8" t="s">
        <v>177</v>
      </c>
      <c r="AU179" s="278" t="s">
        <v>82</v>
      </c>
      <c r="AV179" s="15" t="s">
        <v>171</v>
      </c>
      <c r="AW179" s="15" t="s">
        <v>30</v>
      </c>
      <c r="AX179" s="15" t="s">
        <v>80</v>
      </c>
      <c r="AY179" s="278" t="s">
        <v>164</v>
      </c>
    </row>
    <row r="180" s="2" customFormat="1" ht="16.5" customHeight="1">
      <c r="A180" s="38"/>
      <c r="B180" s="39"/>
      <c r="C180" s="280" t="s">
        <v>242</v>
      </c>
      <c r="D180" s="280" t="s">
        <v>243</v>
      </c>
      <c r="E180" s="281" t="s">
        <v>244</v>
      </c>
      <c r="F180" s="282" t="s">
        <v>245</v>
      </c>
      <c r="G180" s="283" t="s">
        <v>246</v>
      </c>
      <c r="H180" s="284">
        <v>4.5300000000000002</v>
      </c>
      <c r="I180" s="285"/>
      <c r="J180" s="286">
        <f>ROUND(I180*H180,2)</f>
        <v>0</v>
      </c>
      <c r="K180" s="282" t="s">
        <v>170</v>
      </c>
      <c r="L180" s="287"/>
      <c r="M180" s="288" t="s">
        <v>1</v>
      </c>
      <c r="N180" s="289" t="s">
        <v>38</v>
      </c>
      <c r="O180" s="91"/>
      <c r="P180" s="236">
        <f>O180*H180</f>
        <v>0</v>
      </c>
      <c r="Q180" s="236">
        <v>0.001</v>
      </c>
      <c r="R180" s="236">
        <f>Q180*H180</f>
        <v>0.0045300000000000002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231</v>
      </c>
      <c r="AT180" s="238" t="s">
        <v>243</v>
      </c>
      <c r="AU180" s="238" t="s">
        <v>82</v>
      </c>
      <c r="AY180" s="17" t="s">
        <v>164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80</v>
      </c>
      <c r="BK180" s="239">
        <f>ROUND(I180*H180,2)</f>
        <v>0</v>
      </c>
      <c r="BL180" s="17" t="s">
        <v>171</v>
      </c>
      <c r="BM180" s="238" t="s">
        <v>247</v>
      </c>
    </row>
    <row r="181" s="2" customFormat="1">
      <c r="A181" s="38"/>
      <c r="B181" s="39"/>
      <c r="C181" s="40"/>
      <c r="D181" s="240" t="s">
        <v>173</v>
      </c>
      <c r="E181" s="40"/>
      <c r="F181" s="241" t="s">
        <v>245</v>
      </c>
      <c r="G181" s="40"/>
      <c r="H181" s="40"/>
      <c r="I181" s="242"/>
      <c r="J181" s="40"/>
      <c r="K181" s="40"/>
      <c r="L181" s="44"/>
      <c r="M181" s="243"/>
      <c r="N181" s="244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173</v>
      </c>
      <c r="AU181" s="17" t="s">
        <v>82</v>
      </c>
    </row>
    <row r="182" s="2" customFormat="1">
      <c r="A182" s="38"/>
      <c r="B182" s="39"/>
      <c r="C182" s="40"/>
      <c r="D182" s="240" t="s">
        <v>206</v>
      </c>
      <c r="E182" s="40"/>
      <c r="F182" s="279" t="s">
        <v>248</v>
      </c>
      <c r="G182" s="40"/>
      <c r="H182" s="40"/>
      <c r="I182" s="242"/>
      <c r="J182" s="40"/>
      <c r="K182" s="40"/>
      <c r="L182" s="44"/>
      <c r="M182" s="243"/>
      <c r="N182" s="244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206</v>
      </c>
      <c r="AU182" s="17" t="s">
        <v>82</v>
      </c>
    </row>
    <row r="183" s="14" customFormat="1">
      <c r="A183" s="14"/>
      <c r="B183" s="257"/>
      <c r="C183" s="258"/>
      <c r="D183" s="240" t="s">
        <v>177</v>
      </c>
      <c r="E183" s="259" t="s">
        <v>1</v>
      </c>
      <c r="F183" s="260" t="s">
        <v>249</v>
      </c>
      <c r="G183" s="258"/>
      <c r="H183" s="261">
        <v>4.5300000000000002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177</v>
      </c>
      <c r="AU183" s="267" t="s">
        <v>82</v>
      </c>
      <c r="AV183" s="14" t="s">
        <v>82</v>
      </c>
      <c r="AW183" s="14" t="s">
        <v>30</v>
      </c>
      <c r="AX183" s="14" t="s">
        <v>80</v>
      </c>
      <c r="AY183" s="267" t="s">
        <v>164</v>
      </c>
    </row>
    <row r="184" s="12" customFormat="1" ht="22.8" customHeight="1">
      <c r="A184" s="12"/>
      <c r="B184" s="211"/>
      <c r="C184" s="212"/>
      <c r="D184" s="213" t="s">
        <v>72</v>
      </c>
      <c r="E184" s="225" t="s">
        <v>82</v>
      </c>
      <c r="F184" s="225" t="s">
        <v>250</v>
      </c>
      <c r="G184" s="212"/>
      <c r="H184" s="212"/>
      <c r="I184" s="215"/>
      <c r="J184" s="226">
        <f>BK184</f>
        <v>0</v>
      </c>
      <c r="K184" s="212"/>
      <c r="L184" s="217"/>
      <c r="M184" s="218"/>
      <c r="N184" s="219"/>
      <c r="O184" s="219"/>
      <c r="P184" s="220">
        <f>SUM(P185:P215)</f>
        <v>0</v>
      </c>
      <c r="Q184" s="219"/>
      <c r="R184" s="220">
        <f>SUM(R185:R215)</f>
        <v>4.0718135360000005</v>
      </c>
      <c r="S184" s="219"/>
      <c r="T184" s="221">
        <f>SUM(T185:T215)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2" t="s">
        <v>80</v>
      </c>
      <c r="AT184" s="223" t="s">
        <v>72</v>
      </c>
      <c r="AU184" s="223" t="s">
        <v>80</v>
      </c>
      <c r="AY184" s="222" t="s">
        <v>164</v>
      </c>
      <c r="BK184" s="224">
        <f>SUM(BK185:BK215)</f>
        <v>0</v>
      </c>
    </row>
    <row r="185" s="2" customFormat="1" ht="24.15" customHeight="1">
      <c r="A185" s="38"/>
      <c r="B185" s="39"/>
      <c r="C185" s="227" t="s">
        <v>251</v>
      </c>
      <c r="D185" s="227" t="s">
        <v>166</v>
      </c>
      <c r="E185" s="228" t="s">
        <v>252</v>
      </c>
      <c r="F185" s="229" t="s">
        <v>253</v>
      </c>
      <c r="G185" s="230" t="s">
        <v>202</v>
      </c>
      <c r="H185" s="231">
        <v>1.5600000000000001</v>
      </c>
      <c r="I185" s="232"/>
      <c r="J185" s="233">
        <f>ROUND(I185*H185,2)</f>
        <v>0</v>
      </c>
      <c r="K185" s="229" t="s">
        <v>170</v>
      </c>
      <c r="L185" s="44"/>
      <c r="M185" s="234" t="s">
        <v>1</v>
      </c>
      <c r="N185" s="235" t="s">
        <v>38</v>
      </c>
      <c r="O185" s="91"/>
      <c r="P185" s="236">
        <f>O185*H185</f>
        <v>0</v>
      </c>
      <c r="Q185" s="236">
        <v>2.550538</v>
      </c>
      <c r="R185" s="236">
        <f>Q185*H185</f>
        <v>3.9788392800000003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171</v>
      </c>
      <c r="AT185" s="238" t="s">
        <v>166</v>
      </c>
      <c r="AU185" s="238" t="s">
        <v>82</v>
      </c>
      <c r="AY185" s="17" t="s">
        <v>164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80</v>
      </c>
      <c r="BK185" s="239">
        <f>ROUND(I185*H185,2)</f>
        <v>0</v>
      </c>
      <c r="BL185" s="17" t="s">
        <v>171</v>
      </c>
      <c r="BM185" s="238" t="s">
        <v>254</v>
      </c>
    </row>
    <row r="186" s="2" customFormat="1">
      <c r="A186" s="38"/>
      <c r="B186" s="39"/>
      <c r="C186" s="40"/>
      <c r="D186" s="240" t="s">
        <v>173</v>
      </c>
      <c r="E186" s="40"/>
      <c r="F186" s="241" t="s">
        <v>255</v>
      </c>
      <c r="G186" s="40"/>
      <c r="H186" s="40"/>
      <c r="I186" s="242"/>
      <c r="J186" s="40"/>
      <c r="K186" s="40"/>
      <c r="L186" s="44"/>
      <c r="M186" s="243"/>
      <c r="N186" s="244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173</v>
      </c>
      <c r="AU186" s="17" t="s">
        <v>82</v>
      </c>
    </row>
    <row r="187" s="2" customFormat="1">
      <c r="A187" s="38"/>
      <c r="B187" s="39"/>
      <c r="C187" s="40"/>
      <c r="D187" s="245" t="s">
        <v>175</v>
      </c>
      <c r="E187" s="40"/>
      <c r="F187" s="246" t="s">
        <v>256</v>
      </c>
      <c r="G187" s="40"/>
      <c r="H187" s="40"/>
      <c r="I187" s="242"/>
      <c r="J187" s="40"/>
      <c r="K187" s="40"/>
      <c r="L187" s="44"/>
      <c r="M187" s="243"/>
      <c r="N187" s="244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175</v>
      </c>
      <c r="AU187" s="17" t="s">
        <v>82</v>
      </c>
    </row>
    <row r="188" s="13" customFormat="1">
      <c r="A188" s="13"/>
      <c r="B188" s="247"/>
      <c r="C188" s="248"/>
      <c r="D188" s="240" t="s">
        <v>177</v>
      </c>
      <c r="E188" s="249" t="s">
        <v>1</v>
      </c>
      <c r="F188" s="250" t="s">
        <v>257</v>
      </c>
      <c r="G188" s="248"/>
      <c r="H188" s="249" t="s">
        <v>1</v>
      </c>
      <c r="I188" s="251"/>
      <c r="J188" s="248"/>
      <c r="K188" s="248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177</v>
      </c>
      <c r="AU188" s="256" t="s">
        <v>82</v>
      </c>
      <c r="AV188" s="13" t="s">
        <v>80</v>
      </c>
      <c r="AW188" s="13" t="s">
        <v>30</v>
      </c>
      <c r="AX188" s="13" t="s">
        <v>73</v>
      </c>
      <c r="AY188" s="256" t="s">
        <v>164</v>
      </c>
    </row>
    <row r="189" s="14" customFormat="1">
      <c r="A189" s="14"/>
      <c r="B189" s="257"/>
      <c r="C189" s="258"/>
      <c r="D189" s="240" t="s">
        <v>177</v>
      </c>
      <c r="E189" s="259" t="s">
        <v>1</v>
      </c>
      <c r="F189" s="260" t="s">
        <v>210</v>
      </c>
      <c r="G189" s="258"/>
      <c r="H189" s="261">
        <v>0.74399999999999999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7" t="s">
        <v>177</v>
      </c>
      <c r="AU189" s="267" t="s">
        <v>82</v>
      </c>
      <c r="AV189" s="14" t="s">
        <v>82</v>
      </c>
      <c r="AW189" s="14" t="s">
        <v>30</v>
      </c>
      <c r="AX189" s="14" t="s">
        <v>73</v>
      </c>
      <c r="AY189" s="267" t="s">
        <v>164</v>
      </c>
    </row>
    <row r="190" s="13" customFormat="1">
      <c r="A190" s="13"/>
      <c r="B190" s="247"/>
      <c r="C190" s="248"/>
      <c r="D190" s="240" t="s">
        <v>177</v>
      </c>
      <c r="E190" s="249" t="s">
        <v>1</v>
      </c>
      <c r="F190" s="250" t="s">
        <v>258</v>
      </c>
      <c r="G190" s="248"/>
      <c r="H190" s="249" t="s">
        <v>1</v>
      </c>
      <c r="I190" s="251"/>
      <c r="J190" s="248"/>
      <c r="K190" s="248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177</v>
      </c>
      <c r="AU190" s="256" t="s">
        <v>82</v>
      </c>
      <c r="AV190" s="13" t="s">
        <v>80</v>
      </c>
      <c r="AW190" s="13" t="s">
        <v>30</v>
      </c>
      <c r="AX190" s="13" t="s">
        <v>73</v>
      </c>
      <c r="AY190" s="256" t="s">
        <v>164</v>
      </c>
    </row>
    <row r="191" s="14" customFormat="1">
      <c r="A191" s="14"/>
      <c r="B191" s="257"/>
      <c r="C191" s="258"/>
      <c r="D191" s="240" t="s">
        <v>177</v>
      </c>
      <c r="E191" s="259" t="s">
        <v>1</v>
      </c>
      <c r="F191" s="260" t="s">
        <v>212</v>
      </c>
      <c r="G191" s="258"/>
      <c r="H191" s="261">
        <v>0.81599999999999995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177</v>
      </c>
      <c r="AU191" s="267" t="s">
        <v>82</v>
      </c>
      <c r="AV191" s="14" t="s">
        <v>82</v>
      </c>
      <c r="AW191" s="14" t="s">
        <v>30</v>
      </c>
      <c r="AX191" s="14" t="s">
        <v>73</v>
      </c>
      <c r="AY191" s="267" t="s">
        <v>164</v>
      </c>
    </row>
    <row r="192" s="15" customFormat="1">
      <c r="A192" s="15"/>
      <c r="B192" s="268"/>
      <c r="C192" s="269"/>
      <c r="D192" s="240" t="s">
        <v>177</v>
      </c>
      <c r="E192" s="270" t="s">
        <v>1</v>
      </c>
      <c r="F192" s="271" t="s">
        <v>182</v>
      </c>
      <c r="G192" s="269"/>
      <c r="H192" s="272">
        <v>1.5600000000000001</v>
      </c>
      <c r="I192" s="273"/>
      <c r="J192" s="269"/>
      <c r="K192" s="269"/>
      <c r="L192" s="274"/>
      <c r="M192" s="275"/>
      <c r="N192" s="276"/>
      <c r="O192" s="276"/>
      <c r="P192" s="276"/>
      <c r="Q192" s="276"/>
      <c r="R192" s="276"/>
      <c r="S192" s="276"/>
      <c r="T192" s="27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8" t="s">
        <v>177</v>
      </c>
      <c r="AU192" s="278" t="s">
        <v>82</v>
      </c>
      <c r="AV192" s="15" t="s">
        <v>171</v>
      </c>
      <c r="AW192" s="15" t="s">
        <v>30</v>
      </c>
      <c r="AX192" s="15" t="s">
        <v>80</v>
      </c>
      <c r="AY192" s="278" t="s">
        <v>164</v>
      </c>
    </row>
    <row r="193" s="2" customFormat="1" ht="24.15" customHeight="1">
      <c r="A193" s="38"/>
      <c r="B193" s="39"/>
      <c r="C193" s="227" t="s">
        <v>259</v>
      </c>
      <c r="D193" s="227" t="s">
        <v>166</v>
      </c>
      <c r="E193" s="228" t="s">
        <v>260</v>
      </c>
      <c r="F193" s="229" t="s">
        <v>261</v>
      </c>
      <c r="G193" s="230" t="s">
        <v>202</v>
      </c>
      <c r="H193" s="231">
        <v>1.5600000000000001</v>
      </c>
      <c r="I193" s="232"/>
      <c r="J193" s="233">
        <f>ROUND(I193*H193,2)</f>
        <v>0</v>
      </c>
      <c r="K193" s="229" t="s">
        <v>170</v>
      </c>
      <c r="L193" s="44"/>
      <c r="M193" s="234" t="s">
        <v>1</v>
      </c>
      <c r="N193" s="235" t="s">
        <v>38</v>
      </c>
      <c r="O193" s="91"/>
      <c r="P193" s="236">
        <f>O193*H193</f>
        <v>0</v>
      </c>
      <c r="Q193" s="236">
        <v>0.048579999999999998</v>
      </c>
      <c r="R193" s="236">
        <f>Q193*H193</f>
        <v>0.075784799999999999</v>
      </c>
      <c r="S193" s="236">
        <v>0</v>
      </c>
      <c r="T193" s="23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171</v>
      </c>
      <c r="AT193" s="238" t="s">
        <v>166</v>
      </c>
      <c r="AU193" s="238" t="s">
        <v>82</v>
      </c>
      <c r="AY193" s="17" t="s">
        <v>164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80</v>
      </c>
      <c r="BK193" s="239">
        <f>ROUND(I193*H193,2)</f>
        <v>0</v>
      </c>
      <c r="BL193" s="17" t="s">
        <v>171</v>
      </c>
      <c r="BM193" s="238" t="s">
        <v>262</v>
      </c>
    </row>
    <row r="194" s="2" customFormat="1">
      <c r="A194" s="38"/>
      <c r="B194" s="39"/>
      <c r="C194" s="40"/>
      <c r="D194" s="240" t="s">
        <v>173</v>
      </c>
      <c r="E194" s="40"/>
      <c r="F194" s="241" t="s">
        <v>263</v>
      </c>
      <c r="G194" s="40"/>
      <c r="H194" s="40"/>
      <c r="I194" s="242"/>
      <c r="J194" s="40"/>
      <c r="K194" s="40"/>
      <c r="L194" s="44"/>
      <c r="M194" s="243"/>
      <c r="N194" s="244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173</v>
      </c>
      <c r="AU194" s="17" t="s">
        <v>82</v>
      </c>
    </row>
    <row r="195" s="2" customFormat="1">
      <c r="A195" s="38"/>
      <c r="B195" s="39"/>
      <c r="C195" s="40"/>
      <c r="D195" s="245" t="s">
        <v>175</v>
      </c>
      <c r="E195" s="40"/>
      <c r="F195" s="246" t="s">
        <v>264</v>
      </c>
      <c r="G195" s="40"/>
      <c r="H195" s="40"/>
      <c r="I195" s="242"/>
      <c r="J195" s="40"/>
      <c r="K195" s="40"/>
      <c r="L195" s="44"/>
      <c r="M195" s="243"/>
      <c r="N195" s="244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175</v>
      </c>
      <c r="AU195" s="17" t="s">
        <v>82</v>
      </c>
    </row>
    <row r="196" s="2" customFormat="1" ht="16.5" customHeight="1">
      <c r="A196" s="38"/>
      <c r="B196" s="39"/>
      <c r="C196" s="227" t="s">
        <v>265</v>
      </c>
      <c r="D196" s="227" t="s">
        <v>166</v>
      </c>
      <c r="E196" s="228" t="s">
        <v>266</v>
      </c>
      <c r="F196" s="229" t="s">
        <v>267</v>
      </c>
      <c r="G196" s="230" t="s">
        <v>169</v>
      </c>
      <c r="H196" s="231">
        <v>11.68</v>
      </c>
      <c r="I196" s="232"/>
      <c r="J196" s="233">
        <f>ROUND(I196*H196,2)</f>
        <v>0</v>
      </c>
      <c r="K196" s="229" t="s">
        <v>170</v>
      </c>
      <c r="L196" s="44"/>
      <c r="M196" s="234" t="s">
        <v>1</v>
      </c>
      <c r="N196" s="235" t="s">
        <v>38</v>
      </c>
      <c r="O196" s="91"/>
      <c r="P196" s="236">
        <f>O196*H196</f>
        <v>0</v>
      </c>
      <c r="Q196" s="236">
        <v>0.0014357</v>
      </c>
      <c r="R196" s="236">
        <f>Q196*H196</f>
        <v>0.016768976000000001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171</v>
      </c>
      <c r="AT196" s="238" t="s">
        <v>166</v>
      </c>
      <c r="AU196" s="238" t="s">
        <v>82</v>
      </c>
      <c r="AY196" s="17" t="s">
        <v>164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80</v>
      </c>
      <c r="BK196" s="239">
        <f>ROUND(I196*H196,2)</f>
        <v>0</v>
      </c>
      <c r="BL196" s="17" t="s">
        <v>171</v>
      </c>
      <c r="BM196" s="238" t="s">
        <v>268</v>
      </c>
    </row>
    <row r="197" s="2" customFormat="1">
      <c r="A197" s="38"/>
      <c r="B197" s="39"/>
      <c r="C197" s="40"/>
      <c r="D197" s="240" t="s">
        <v>173</v>
      </c>
      <c r="E197" s="40"/>
      <c r="F197" s="241" t="s">
        <v>269</v>
      </c>
      <c r="G197" s="40"/>
      <c r="H197" s="40"/>
      <c r="I197" s="242"/>
      <c r="J197" s="40"/>
      <c r="K197" s="40"/>
      <c r="L197" s="44"/>
      <c r="M197" s="243"/>
      <c r="N197" s="24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173</v>
      </c>
      <c r="AU197" s="17" t="s">
        <v>82</v>
      </c>
    </row>
    <row r="198" s="2" customFormat="1">
      <c r="A198" s="38"/>
      <c r="B198" s="39"/>
      <c r="C198" s="40"/>
      <c r="D198" s="245" t="s">
        <v>175</v>
      </c>
      <c r="E198" s="40"/>
      <c r="F198" s="246" t="s">
        <v>270</v>
      </c>
      <c r="G198" s="40"/>
      <c r="H198" s="40"/>
      <c r="I198" s="242"/>
      <c r="J198" s="40"/>
      <c r="K198" s="40"/>
      <c r="L198" s="44"/>
      <c r="M198" s="243"/>
      <c r="N198" s="24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82</v>
      </c>
    </row>
    <row r="199" s="13" customFormat="1">
      <c r="A199" s="13"/>
      <c r="B199" s="247"/>
      <c r="C199" s="248"/>
      <c r="D199" s="240" t="s">
        <v>177</v>
      </c>
      <c r="E199" s="249" t="s">
        <v>1</v>
      </c>
      <c r="F199" s="250" t="s">
        <v>257</v>
      </c>
      <c r="G199" s="248"/>
      <c r="H199" s="249" t="s">
        <v>1</v>
      </c>
      <c r="I199" s="251"/>
      <c r="J199" s="248"/>
      <c r="K199" s="248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177</v>
      </c>
      <c r="AU199" s="256" t="s">
        <v>82</v>
      </c>
      <c r="AV199" s="13" t="s">
        <v>80</v>
      </c>
      <c r="AW199" s="13" t="s">
        <v>30</v>
      </c>
      <c r="AX199" s="13" t="s">
        <v>73</v>
      </c>
      <c r="AY199" s="256" t="s">
        <v>164</v>
      </c>
    </row>
    <row r="200" s="14" customFormat="1">
      <c r="A200" s="14"/>
      <c r="B200" s="257"/>
      <c r="C200" s="258"/>
      <c r="D200" s="240" t="s">
        <v>177</v>
      </c>
      <c r="E200" s="259" t="s">
        <v>1</v>
      </c>
      <c r="F200" s="260" t="s">
        <v>271</v>
      </c>
      <c r="G200" s="258"/>
      <c r="H200" s="261">
        <v>4.96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177</v>
      </c>
      <c r="AU200" s="267" t="s">
        <v>82</v>
      </c>
      <c r="AV200" s="14" t="s">
        <v>82</v>
      </c>
      <c r="AW200" s="14" t="s">
        <v>30</v>
      </c>
      <c r="AX200" s="14" t="s">
        <v>73</v>
      </c>
      <c r="AY200" s="267" t="s">
        <v>164</v>
      </c>
    </row>
    <row r="201" s="14" customFormat="1">
      <c r="A201" s="14"/>
      <c r="B201" s="257"/>
      <c r="C201" s="258"/>
      <c r="D201" s="240" t="s">
        <v>177</v>
      </c>
      <c r="E201" s="259" t="s">
        <v>1</v>
      </c>
      <c r="F201" s="260" t="s">
        <v>272</v>
      </c>
      <c r="G201" s="258"/>
      <c r="H201" s="261">
        <v>0.64000000000000001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177</v>
      </c>
      <c r="AU201" s="267" t="s">
        <v>82</v>
      </c>
      <c r="AV201" s="14" t="s">
        <v>82</v>
      </c>
      <c r="AW201" s="14" t="s">
        <v>30</v>
      </c>
      <c r="AX201" s="14" t="s">
        <v>73</v>
      </c>
      <c r="AY201" s="267" t="s">
        <v>164</v>
      </c>
    </row>
    <row r="202" s="13" customFormat="1">
      <c r="A202" s="13"/>
      <c r="B202" s="247"/>
      <c r="C202" s="248"/>
      <c r="D202" s="240" t="s">
        <v>177</v>
      </c>
      <c r="E202" s="249" t="s">
        <v>1</v>
      </c>
      <c r="F202" s="250" t="s">
        <v>273</v>
      </c>
      <c r="G202" s="248"/>
      <c r="H202" s="249" t="s">
        <v>1</v>
      </c>
      <c r="I202" s="251"/>
      <c r="J202" s="248"/>
      <c r="K202" s="248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177</v>
      </c>
      <c r="AU202" s="256" t="s">
        <v>82</v>
      </c>
      <c r="AV202" s="13" t="s">
        <v>80</v>
      </c>
      <c r="AW202" s="13" t="s">
        <v>30</v>
      </c>
      <c r="AX202" s="13" t="s">
        <v>73</v>
      </c>
      <c r="AY202" s="256" t="s">
        <v>164</v>
      </c>
    </row>
    <row r="203" s="14" customFormat="1">
      <c r="A203" s="14"/>
      <c r="B203" s="257"/>
      <c r="C203" s="258"/>
      <c r="D203" s="240" t="s">
        <v>177</v>
      </c>
      <c r="E203" s="259" t="s">
        <v>1</v>
      </c>
      <c r="F203" s="260" t="s">
        <v>274</v>
      </c>
      <c r="G203" s="258"/>
      <c r="H203" s="261">
        <v>5.4400000000000004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177</v>
      </c>
      <c r="AU203" s="267" t="s">
        <v>82</v>
      </c>
      <c r="AV203" s="14" t="s">
        <v>82</v>
      </c>
      <c r="AW203" s="14" t="s">
        <v>30</v>
      </c>
      <c r="AX203" s="14" t="s">
        <v>73</v>
      </c>
      <c r="AY203" s="267" t="s">
        <v>164</v>
      </c>
    </row>
    <row r="204" s="14" customFormat="1">
      <c r="A204" s="14"/>
      <c r="B204" s="257"/>
      <c r="C204" s="258"/>
      <c r="D204" s="240" t="s">
        <v>177</v>
      </c>
      <c r="E204" s="259" t="s">
        <v>1</v>
      </c>
      <c r="F204" s="260" t="s">
        <v>272</v>
      </c>
      <c r="G204" s="258"/>
      <c r="H204" s="261">
        <v>0.64000000000000001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177</v>
      </c>
      <c r="AU204" s="267" t="s">
        <v>82</v>
      </c>
      <c r="AV204" s="14" t="s">
        <v>82</v>
      </c>
      <c r="AW204" s="14" t="s">
        <v>30</v>
      </c>
      <c r="AX204" s="14" t="s">
        <v>73</v>
      </c>
      <c r="AY204" s="267" t="s">
        <v>164</v>
      </c>
    </row>
    <row r="205" s="15" customFormat="1">
      <c r="A205" s="15"/>
      <c r="B205" s="268"/>
      <c r="C205" s="269"/>
      <c r="D205" s="240" t="s">
        <v>177</v>
      </c>
      <c r="E205" s="270" t="s">
        <v>1</v>
      </c>
      <c r="F205" s="271" t="s">
        <v>182</v>
      </c>
      <c r="G205" s="269"/>
      <c r="H205" s="272">
        <v>11.68</v>
      </c>
      <c r="I205" s="273"/>
      <c r="J205" s="269"/>
      <c r="K205" s="269"/>
      <c r="L205" s="274"/>
      <c r="M205" s="275"/>
      <c r="N205" s="276"/>
      <c r="O205" s="276"/>
      <c r="P205" s="276"/>
      <c r="Q205" s="276"/>
      <c r="R205" s="276"/>
      <c r="S205" s="276"/>
      <c r="T205" s="27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8" t="s">
        <v>177</v>
      </c>
      <c r="AU205" s="278" t="s">
        <v>82</v>
      </c>
      <c r="AV205" s="15" t="s">
        <v>171</v>
      </c>
      <c r="AW205" s="15" t="s">
        <v>30</v>
      </c>
      <c r="AX205" s="15" t="s">
        <v>80</v>
      </c>
      <c r="AY205" s="278" t="s">
        <v>164</v>
      </c>
    </row>
    <row r="206" s="2" customFormat="1" ht="16.5" customHeight="1">
      <c r="A206" s="38"/>
      <c r="B206" s="39"/>
      <c r="C206" s="227" t="s">
        <v>275</v>
      </c>
      <c r="D206" s="227" t="s">
        <v>166</v>
      </c>
      <c r="E206" s="228" t="s">
        <v>276</v>
      </c>
      <c r="F206" s="229" t="s">
        <v>277</v>
      </c>
      <c r="G206" s="230" t="s">
        <v>169</v>
      </c>
      <c r="H206" s="231">
        <v>11.68</v>
      </c>
      <c r="I206" s="232"/>
      <c r="J206" s="233">
        <f>ROUND(I206*H206,2)</f>
        <v>0</v>
      </c>
      <c r="K206" s="229" t="s">
        <v>170</v>
      </c>
      <c r="L206" s="44"/>
      <c r="M206" s="234" t="s">
        <v>1</v>
      </c>
      <c r="N206" s="235" t="s">
        <v>38</v>
      </c>
      <c r="O206" s="91"/>
      <c r="P206" s="236">
        <f>O206*H206</f>
        <v>0</v>
      </c>
      <c r="Q206" s="236">
        <v>3.6000000000000001E-05</v>
      </c>
      <c r="R206" s="236">
        <f>Q206*H206</f>
        <v>0.00042047999999999999</v>
      </c>
      <c r="S206" s="236">
        <v>0</v>
      </c>
      <c r="T206" s="23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171</v>
      </c>
      <c r="AT206" s="238" t="s">
        <v>166</v>
      </c>
      <c r="AU206" s="238" t="s">
        <v>82</v>
      </c>
      <c r="AY206" s="17" t="s">
        <v>164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80</v>
      </c>
      <c r="BK206" s="239">
        <f>ROUND(I206*H206,2)</f>
        <v>0</v>
      </c>
      <c r="BL206" s="17" t="s">
        <v>171</v>
      </c>
      <c r="BM206" s="238" t="s">
        <v>278</v>
      </c>
    </row>
    <row r="207" s="2" customFormat="1">
      <c r="A207" s="38"/>
      <c r="B207" s="39"/>
      <c r="C207" s="40"/>
      <c r="D207" s="240" t="s">
        <v>173</v>
      </c>
      <c r="E207" s="40"/>
      <c r="F207" s="241" t="s">
        <v>279</v>
      </c>
      <c r="G207" s="40"/>
      <c r="H207" s="40"/>
      <c r="I207" s="242"/>
      <c r="J207" s="40"/>
      <c r="K207" s="40"/>
      <c r="L207" s="44"/>
      <c r="M207" s="243"/>
      <c r="N207" s="244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173</v>
      </c>
      <c r="AU207" s="17" t="s">
        <v>82</v>
      </c>
    </row>
    <row r="208" s="2" customFormat="1">
      <c r="A208" s="38"/>
      <c r="B208" s="39"/>
      <c r="C208" s="40"/>
      <c r="D208" s="245" t="s">
        <v>175</v>
      </c>
      <c r="E208" s="40"/>
      <c r="F208" s="246" t="s">
        <v>280</v>
      </c>
      <c r="G208" s="40"/>
      <c r="H208" s="40"/>
      <c r="I208" s="242"/>
      <c r="J208" s="40"/>
      <c r="K208" s="40"/>
      <c r="L208" s="44"/>
      <c r="M208" s="243"/>
      <c r="N208" s="244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82</v>
      </c>
    </row>
    <row r="209" s="13" customFormat="1">
      <c r="A209" s="13"/>
      <c r="B209" s="247"/>
      <c r="C209" s="248"/>
      <c r="D209" s="240" t="s">
        <v>177</v>
      </c>
      <c r="E209" s="249" t="s">
        <v>1</v>
      </c>
      <c r="F209" s="250" t="s">
        <v>257</v>
      </c>
      <c r="G209" s="248"/>
      <c r="H209" s="249" t="s">
        <v>1</v>
      </c>
      <c r="I209" s="251"/>
      <c r="J209" s="248"/>
      <c r="K209" s="248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177</v>
      </c>
      <c r="AU209" s="256" t="s">
        <v>82</v>
      </c>
      <c r="AV209" s="13" t="s">
        <v>80</v>
      </c>
      <c r="AW209" s="13" t="s">
        <v>30</v>
      </c>
      <c r="AX209" s="13" t="s">
        <v>73</v>
      </c>
      <c r="AY209" s="256" t="s">
        <v>164</v>
      </c>
    </row>
    <row r="210" s="14" customFormat="1">
      <c r="A210" s="14"/>
      <c r="B210" s="257"/>
      <c r="C210" s="258"/>
      <c r="D210" s="240" t="s">
        <v>177</v>
      </c>
      <c r="E210" s="259" t="s">
        <v>1</v>
      </c>
      <c r="F210" s="260" t="s">
        <v>271</v>
      </c>
      <c r="G210" s="258"/>
      <c r="H210" s="261">
        <v>4.96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177</v>
      </c>
      <c r="AU210" s="267" t="s">
        <v>82</v>
      </c>
      <c r="AV210" s="14" t="s">
        <v>82</v>
      </c>
      <c r="AW210" s="14" t="s">
        <v>30</v>
      </c>
      <c r="AX210" s="14" t="s">
        <v>73</v>
      </c>
      <c r="AY210" s="267" t="s">
        <v>164</v>
      </c>
    </row>
    <row r="211" s="14" customFormat="1">
      <c r="A211" s="14"/>
      <c r="B211" s="257"/>
      <c r="C211" s="258"/>
      <c r="D211" s="240" t="s">
        <v>177</v>
      </c>
      <c r="E211" s="259" t="s">
        <v>1</v>
      </c>
      <c r="F211" s="260" t="s">
        <v>272</v>
      </c>
      <c r="G211" s="258"/>
      <c r="H211" s="261">
        <v>0.64000000000000001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177</v>
      </c>
      <c r="AU211" s="267" t="s">
        <v>82</v>
      </c>
      <c r="AV211" s="14" t="s">
        <v>82</v>
      </c>
      <c r="AW211" s="14" t="s">
        <v>30</v>
      </c>
      <c r="AX211" s="14" t="s">
        <v>73</v>
      </c>
      <c r="AY211" s="267" t="s">
        <v>164</v>
      </c>
    </row>
    <row r="212" s="13" customFormat="1">
      <c r="A212" s="13"/>
      <c r="B212" s="247"/>
      <c r="C212" s="248"/>
      <c r="D212" s="240" t="s">
        <v>177</v>
      </c>
      <c r="E212" s="249" t="s">
        <v>1</v>
      </c>
      <c r="F212" s="250" t="s">
        <v>273</v>
      </c>
      <c r="G212" s="248"/>
      <c r="H212" s="249" t="s">
        <v>1</v>
      </c>
      <c r="I212" s="251"/>
      <c r="J212" s="248"/>
      <c r="K212" s="248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177</v>
      </c>
      <c r="AU212" s="256" t="s">
        <v>82</v>
      </c>
      <c r="AV212" s="13" t="s">
        <v>80</v>
      </c>
      <c r="AW212" s="13" t="s">
        <v>30</v>
      </c>
      <c r="AX212" s="13" t="s">
        <v>73</v>
      </c>
      <c r="AY212" s="256" t="s">
        <v>164</v>
      </c>
    </row>
    <row r="213" s="14" customFormat="1">
      <c r="A213" s="14"/>
      <c r="B213" s="257"/>
      <c r="C213" s="258"/>
      <c r="D213" s="240" t="s">
        <v>177</v>
      </c>
      <c r="E213" s="259" t="s">
        <v>1</v>
      </c>
      <c r="F213" s="260" t="s">
        <v>274</v>
      </c>
      <c r="G213" s="258"/>
      <c r="H213" s="261">
        <v>5.4400000000000004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177</v>
      </c>
      <c r="AU213" s="267" t="s">
        <v>82</v>
      </c>
      <c r="AV213" s="14" t="s">
        <v>82</v>
      </c>
      <c r="AW213" s="14" t="s">
        <v>30</v>
      </c>
      <c r="AX213" s="14" t="s">
        <v>73</v>
      </c>
      <c r="AY213" s="267" t="s">
        <v>164</v>
      </c>
    </row>
    <row r="214" s="14" customFormat="1">
      <c r="A214" s="14"/>
      <c r="B214" s="257"/>
      <c r="C214" s="258"/>
      <c r="D214" s="240" t="s">
        <v>177</v>
      </c>
      <c r="E214" s="259" t="s">
        <v>1</v>
      </c>
      <c r="F214" s="260" t="s">
        <v>272</v>
      </c>
      <c r="G214" s="258"/>
      <c r="H214" s="261">
        <v>0.64000000000000001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177</v>
      </c>
      <c r="AU214" s="267" t="s">
        <v>82</v>
      </c>
      <c r="AV214" s="14" t="s">
        <v>82</v>
      </c>
      <c r="AW214" s="14" t="s">
        <v>30</v>
      </c>
      <c r="AX214" s="14" t="s">
        <v>73</v>
      </c>
      <c r="AY214" s="267" t="s">
        <v>164</v>
      </c>
    </row>
    <row r="215" s="15" customFormat="1">
      <c r="A215" s="15"/>
      <c r="B215" s="268"/>
      <c r="C215" s="269"/>
      <c r="D215" s="240" t="s">
        <v>177</v>
      </c>
      <c r="E215" s="270" t="s">
        <v>1</v>
      </c>
      <c r="F215" s="271" t="s">
        <v>182</v>
      </c>
      <c r="G215" s="269"/>
      <c r="H215" s="272">
        <v>11.68</v>
      </c>
      <c r="I215" s="273"/>
      <c r="J215" s="269"/>
      <c r="K215" s="269"/>
      <c r="L215" s="274"/>
      <c r="M215" s="275"/>
      <c r="N215" s="276"/>
      <c r="O215" s="276"/>
      <c r="P215" s="276"/>
      <c r="Q215" s="276"/>
      <c r="R215" s="276"/>
      <c r="S215" s="276"/>
      <c r="T215" s="27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8" t="s">
        <v>177</v>
      </c>
      <c r="AU215" s="278" t="s">
        <v>82</v>
      </c>
      <c r="AV215" s="15" t="s">
        <v>171</v>
      </c>
      <c r="AW215" s="15" t="s">
        <v>30</v>
      </c>
      <c r="AX215" s="15" t="s">
        <v>80</v>
      </c>
      <c r="AY215" s="278" t="s">
        <v>164</v>
      </c>
    </row>
    <row r="216" s="12" customFormat="1" ht="22.8" customHeight="1">
      <c r="A216" s="12"/>
      <c r="B216" s="211"/>
      <c r="C216" s="212"/>
      <c r="D216" s="213" t="s">
        <v>72</v>
      </c>
      <c r="E216" s="225" t="s">
        <v>111</v>
      </c>
      <c r="F216" s="225" t="s">
        <v>281</v>
      </c>
      <c r="G216" s="212"/>
      <c r="H216" s="212"/>
      <c r="I216" s="215"/>
      <c r="J216" s="226">
        <f>BK216</f>
        <v>0</v>
      </c>
      <c r="K216" s="212"/>
      <c r="L216" s="217"/>
      <c r="M216" s="218"/>
      <c r="N216" s="219"/>
      <c r="O216" s="219"/>
      <c r="P216" s="220">
        <f>SUM(P217:P223)</f>
        <v>0</v>
      </c>
      <c r="Q216" s="219"/>
      <c r="R216" s="220">
        <f>SUM(R217:R223)</f>
        <v>0.016266285000000002</v>
      </c>
      <c r="S216" s="219"/>
      <c r="T216" s="221">
        <f>SUM(T217:T223)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2" t="s">
        <v>80</v>
      </c>
      <c r="AT216" s="223" t="s">
        <v>72</v>
      </c>
      <c r="AU216" s="223" t="s">
        <v>80</v>
      </c>
      <c r="AY216" s="222" t="s">
        <v>164</v>
      </c>
      <c r="BK216" s="224">
        <f>SUM(BK217:BK223)</f>
        <v>0</v>
      </c>
    </row>
    <row r="217" s="2" customFormat="1" ht="24.15" customHeight="1">
      <c r="A217" s="38"/>
      <c r="B217" s="39"/>
      <c r="C217" s="227" t="s">
        <v>282</v>
      </c>
      <c r="D217" s="227" t="s">
        <v>166</v>
      </c>
      <c r="E217" s="228" t="s">
        <v>283</v>
      </c>
      <c r="F217" s="229" t="s">
        <v>284</v>
      </c>
      <c r="G217" s="230" t="s">
        <v>202</v>
      </c>
      <c r="H217" s="231">
        <v>0.441</v>
      </c>
      <c r="I217" s="232"/>
      <c r="J217" s="233">
        <f>ROUND(I217*H217,2)</f>
        <v>0</v>
      </c>
      <c r="K217" s="229" t="s">
        <v>170</v>
      </c>
      <c r="L217" s="44"/>
      <c r="M217" s="234" t="s">
        <v>1</v>
      </c>
      <c r="N217" s="235" t="s">
        <v>38</v>
      </c>
      <c r="O217" s="91"/>
      <c r="P217" s="236">
        <f>O217*H217</f>
        <v>0</v>
      </c>
      <c r="Q217" s="236">
        <v>0.036885000000000001</v>
      </c>
      <c r="R217" s="236">
        <f>Q217*H217</f>
        <v>0.016266285000000002</v>
      </c>
      <c r="S217" s="236">
        <v>0</v>
      </c>
      <c r="T217" s="23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171</v>
      </c>
      <c r="AT217" s="238" t="s">
        <v>166</v>
      </c>
      <c r="AU217" s="238" t="s">
        <v>82</v>
      </c>
      <c r="AY217" s="17" t="s">
        <v>164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80</v>
      </c>
      <c r="BK217" s="239">
        <f>ROUND(I217*H217,2)</f>
        <v>0</v>
      </c>
      <c r="BL217" s="17" t="s">
        <v>171</v>
      </c>
      <c r="BM217" s="238" t="s">
        <v>285</v>
      </c>
    </row>
    <row r="218" s="2" customFormat="1">
      <c r="A218" s="38"/>
      <c r="B218" s="39"/>
      <c r="C218" s="40"/>
      <c r="D218" s="240" t="s">
        <v>173</v>
      </c>
      <c r="E218" s="40"/>
      <c r="F218" s="241" t="s">
        <v>284</v>
      </c>
      <c r="G218" s="40"/>
      <c r="H218" s="40"/>
      <c r="I218" s="242"/>
      <c r="J218" s="40"/>
      <c r="K218" s="40"/>
      <c r="L218" s="44"/>
      <c r="M218" s="243"/>
      <c r="N218" s="244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173</v>
      </c>
      <c r="AU218" s="17" t="s">
        <v>82</v>
      </c>
    </row>
    <row r="219" s="2" customFormat="1">
      <c r="A219" s="38"/>
      <c r="B219" s="39"/>
      <c r="C219" s="40"/>
      <c r="D219" s="245" t="s">
        <v>175</v>
      </c>
      <c r="E219" s="40"/>
      <c r="F219" s="246" t="s">
        <v>286</v>
      </c>
      <c r="G219" s="40"/>
      <c r="H219" s="40"/>
      <c r="I219" s="242"/>
      <c r="J219" s="40"/>
      <c r="K219" s="40"/>
      <c r="L219" s="44"/>
      <c r="M219" s="243"/>
      <c r="N219" s="244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82</v>
      </c>
    </row>
    <row r="220" s="2" customFormat="1">
      <c r="A220" s="38"/>
      <c r="B220" s="39"/>
      <c r="C220" s="40"/>
      <c r="D220" s="240" t="s">
        <v>206</v>
      </c>
      <c r="E220" s="40"/>
      <c r="F220" s="279" t="s">
        <v>287</v>
      </c>
      <c r="G220" s="40"/>
      <c r="H220" s="40"/>
      <c r="I220" s="242"/>
      <c r="J220" s="40"/>
      <c r="K220" s="40"/>
      <c r="L220" s="44"/>
      <c r="M220" s="243"/>
      <c r="N220" s="244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206</v>
      </c>
      <c r="AU220" s="17" t="s">
        <v>82</v>
      </c>
    </row>
    <row r="221" s="13" customFormat="1">
      <c r="A221" s="13"/>
      <c r="B221" s="247"/>
      <c r="C221" s="248"/>
      <c r="D221" s="240" t="s">
        <v>177</v>
      </c>
      <c r="E221" s="249" t="s">
        <v>1</v>
      </c>
      <c r="F221" s="250" t="s">
        <v>288</v>
      </c>
      <c r="G221" s="248"/>
      <c r="H221" s="249" t="s">
        <v>1</v>
      </c>
      <c r="I221" s="251"/>
      <c r="J221" s="248"/>
      <c r="K221" s="248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177</v>
      </c>
      <c r="AU221" s="256" t="s">
        <v>82</v>
      </c>
      <c r="AV221" s="13" t="s">
        <v>80</v>
      </c>
      <c r="AW221" s="13" t="s">
        <v>30</v>
      </c>
      <c r="AX221" s="13" t="s">
        <v>73</v>
      </c>
      <c r="AY221" s="256" t="s">
        <v>164</v>
      </c>
    </row>
    <row r="222" s="14" customFormat="1">
      <c r="A222" s="14"/>
      <c r="B222" s="257"/>
      <c r="C222" s="258"/>
      <c r="D222" s="240" t="s">
        <v>177</v>
      </c>
      <c r="E222" s="259" t="s">
        <v>1</v>
      </c>
      <c r="F222" s="260" t="s">
        <v>289</v>
      </c>
      <c r="G222" s="258"/>
      <c r="H222" s="261">
        <v>0.441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7" t="s">
        <v>177</v>
      </c>
      <c r="AU222" s="267" t="s">
        <v>82</v>
      </c>
      <c r="AV222" s="14" t="s">
        <v>82</v>
      </c>
      <c r="AW222" s="14" t="s">
        <v>30</v>
      </c>
      <c r="AX222" s="14" t="s">
        <v>73</v>
      </c>
      <c r="AY222" s="267" t="s">
        <v>164</v>
      </c>
    </row>
    <row r="223" s="15" customFormat="1">
      <c r="A223" s="15"/>
      <c r="B223" s="268"/>
      <c r="C223" s="269"/>
      <c r="D223" s="240" t="s">
        <v>177</v>
      </c>
      <c r="E223" s="270" t="s">
        <v>1</v>
      </c>
      <c r="F223" s="271" t="s">
        <v>182</v>
      </c>
      <c r="G223" s="269"/>
      <c r="H223" s="272">
        <v>0.441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8" t="s">
        <v>177</v>
      </c>
      <c r="AU223" s="278" t="s">
        <v>82</v>
      </c>
      <c r="AV223" s="15" t="s">
        <v>171</v>
      </c>
      <c r="AW223" s="15" t="s">
        <v>30</v>
      </c>
      <c r="AX223" s="15" t="s">
        <v>80</v>
      </c>
      <c r="AY223" s="278" t="s">
        <v>164</v>
      </c>
    </row>
    <row r="224" s="12" customFormat="1" ht="22.8" customHeight="1">
      <c r="A224" s="12"/>
      <c r="B224" s="211"/>
      <c r="C224" s="212"/>
      <c r="D224" s="213" t="s">
        <v>72</v>
      </c>
      <c r="E224" s="225" t="s">
        <v>171</v>
      </c>
      <c r="F224" s="225" t="s">
        <v>290</v>
      </c>
      <c r="G224" s="212"/>
      <c r="H224" s="212"/>
      <c r="I224" s="215"/>
      <c r="J224" s="226">
        <f>BK224</f>
        <v>0</v>
      </c>
      <c r="K224" s="212"/>
      <c r="L224" s="217"/>
      <c r="M224" s="218"/>
      <c r="N224" s="219"/>
      <c r="O224" s="219"/>
      <c r="P224" s="220">
        <f>SUM(P225:P246)</f>
        <v>0</v>
      </c>
      <c r="Q224" s="219"/>
      <c r="R224" s="220">
        <f>SUM(R225:R246)</f>
        <v>120.789613561</v>
      </c>
      <c r="S224" s="219"/>
      <c r="T224" s="221">
        <f>SUM(T225:T246)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2" t="s">
        <v>80</v>
      </c>
      <c r="AT224" s="223" t="s">
        <v>72</v>
      </c>
      <c r="AU224" s="223" t="s">
        <v>80</v>
      </c>
      <c r="AY224" s="222" t="s">
        <v>164</v>
      </c>
      <c r="BK224" s="224">
        <f>SUM(BK225:BK246)</f>
        <v>0</v>
      </c>
    </row>
    <row r="225" s="2" customFormat="1" ht="24.15" customHeight="1">
      <c r="A225" s="38"/>
      <c r="B225" s="39"/>
      <c r="C225" s="227" t="s">
        <v>8</v>
      </c>
      <c r="D225" s="227" t="s">
        <v>166</v>
      </c>
      <c r="E225" s="228" t="s">
        <v>291</v>
      </c>
      <c r="F225" s="229" t="s">
        <v>292</v>
      </c>
      <c r="G225" s="230" t="s">
        <v>216</v>
      </c>
      <c r="H225" s="231">
        <v>0.38900000000000001</v>
      </c>
      <c r="I225" s="232"/>
      <c r="J225" s="233">
        <f>ROUND(I225*H225,2)</f>
        <v>0</v>
      </c>
      <c r="K225" s="229" t="s">
        <v>170</v>
      </c>
      <c r="L225" s="44"/>
      <c r="M225" s="234" t="s">
        <v>1</v>
      </c>
      <c r="N225" s="235" t="s">
        <v>38</v>
      </c>
      <c r="O225" s="91"/>
      <c r="P225" s="236">
        <f>O225*H225</f>
        <v>0</v>
      </c>
      <c r="Q225" s="236">
        <v>1.0606640000000001</v>
      </c>
      <c r="R225" s="236">
        <f>Q225*H225</f>
        <v>0.41259829600000003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171</v>
      </c>
      <c r="AT225" s="238" t="s">
        <v>166</v>
      </c>
      <c r="AU225" s="238" t="s">
        <v>82</v>
      </c>
      <c r="AY225" s="17" t="s">
        <v>164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80</v>
      </c>
      <c r="BK225" s="239">
        <f>ROUND(I225*H225,2)</f>
        <v>0</v>
      </c>
      <c r="BL225" s="17" t="s">
        <v>171</v>
      </c>
      <c r="BM225" s="238" t="s">
        <v>293</v>
      </c>
    </row>
    <row r="226" s="2" customFormat="1">
      <c r="A226" s="38"/>
      <c r="B226" s="39"/>
      <c r="C226" s="40"/>
      <c r="D226" s="240" t="s">
        <v>173</v>
      </c>
      <c r="E226" s="40"/>
      <c r="F226" s="241" t="s">
        <v>294</v>
      </c>
      <c r="G226" s="40"/>
      <c r="H226" s="40"/>
      <c r="I226" s="242"/>
      <c r="J226" s="40"/>
      <c r="K226" s="40"/>
      <c r="L226" s="44"/>
      <c r="M226" s="243"/>
      <c r="N226" s="244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173</v>
      </c>
      <c r="AU226" s="17" t="s">
        <v>82</v>
      </c>
    </row>
    <row r="227" s="2" customFormat="1">
      <c r="A227" s="38"/>
      <c r="B227" s="39"/>
      <c r="C227" s="40"/>
      <c r="D227" s="245" t="s">
        <v>175</v>
      </c>
      <c r="E227" s="40"/>
      <c r="F227" s="246" t="s">
        <v>295</v>
      </c>
      <c r="G227" s="40"/>
      <c r="H227" s="40"/>
      <c r="I227" s="242"/>
      <c r="J227" s="40"/>
      <c r="K227" s="40"/>
      <c r="L227" s="44"/>
      <c r="M227" s="243"/>
      <c r="N227" s="244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82</v>
      </c>
    </row>
    <row r="228" s="2" customFormat="1">
      <c r="A228" s="38"/>
      <c r="B228" s="39"/>
      <c r="C228" s="40"/>
      <c r="D228" s="240" t="s">
        <v>206</v>
      </c>
      <c r="E228" s="40"/>
      <c r="F228" s="279" t="s">
        <v>296</v>
      </c>
      <c r="G228" s="40"/>
      <c r="H228" s="40"/>
      <c r="I228" s="242"/>
      <c r="J228" s="40"/>
      <c r="K228" s="40"/>
      <c r="L228" s="44"/>
      <c r="M228" s="243"/>
      <c r="N228" s="244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206</v>
      </c>
      <c r="AU228" s="17" t="s">
        <v>82</v>
      </c>
    </row>
    <row r="229" s="13" customFormat="1">
      <c r="A229" s="13"/>
      <c r="B229" s="247"/>
      <c r="C229" s="248"/>
      <c r="D229" s="240" t="s">
        <v>177</v>
      </c>
      <c r="E229" s="249" t="s">
        <v>1</v>
      </c>
      <c r="F229" s="250" t="s">
        <v>297</v>
      </c>
      <c r="G229" s="248"/>
      <c r="H229" s="249" t="s">
        <v>1</v>
      </c>
      <c r="I229" s="251"/>
      <c r="J229" s="248"/>
      <c r="K229" s="248"/>
      <c r="L229" s="252"/>
      <c r="M229" s="253"/>
      <c r="N229" s="254"/>
      <c r="O229" s="254"/>
      <c r="P229" s="254"/>
      <c r="Q229" s="254"/>
      <c r="R229" s="254"/>
      <c r="S229" s="254"/>
      <c r="T229" s="25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6" t="s">
        <v>177</v>
      </c>
      <c r="AU229" s="256" t="s">
        <v>82</v>
      </c>
      <c r="AV229" s="13" t="s">
        <v>80</v>
      </c>
      <c r="AW229" s="13" t="s">
        <v>30</v>
      </c>
      <c r="AX229" s="13" t="s">
        <v>73</v>
      </c>
      <c r="AY229" s="256" t="s">
        <v>164</v>
      </c>
    </row>
    <row r="230" s="14" customFormat="1">
      <c r="A230" s="14"/>
      <c r="B230" s="257"/>
      <c r="C230" s="258"/>
      <c r="D230" s="240" t="s">
        <v>177</v>
      </c>
      <c r="E230" s="259" t="s">
        <v>1</v>
      </c>
      <c r="F230" s="260" t="s">
        <v>298</v>
      </c>
      <c r="G230" s="258"/>
      <c r="H230" s="261">
        <v>0.38900000000000001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7" t="s">
        <v>177</v>
      </c>
      <c r="AU230" s="267" t="s">
        <v>82</v>
      </c>
      <c r="AV230" s="14" t="s">
        <v>82</v>
      </c>
      <c r="AW230" s="14" t="s">
        <v>30</v>
      </c>
      <c r="AX230" s="14" t="s">
        <v>73</v>
      </c>
      <c r="AY230" s="267" t="s">
        <v>164</v>
      </c>
    </row>
    <row r="231" s="15" customFormat="1">
      <c r="A231" s="15"/>
      <c r="B231" s="268"/>
      <c r="C231" s="269"/>
      <c r="D231" s="240" t="s">
        <v>177</v>
      </c>
      <c r="E231" s="270" t="s">
        <v>1</v>
      </c>
      <c r="F231" s="271" t="s">
        <v>182</v>
      </c>
      <c r="G231" s="269"/>
      <c r="H231" s="272">
        <v>0.38900000000000001</v>
      </c>
      <c r="I231" s="273"/>
      <c r="J231" s="269"/>
      <c r="K231" s="269"/>
      <c r="L231" s="274"/>
      <c r="M231" s="275"/>
      <c r="N231" s="276"/>
      <c r="O231" s="276"/>
      <c r="P231" s="276"/>
      <c r="Q231" s="276"/>
      <c r="R231" s="276"/>
      <c r="S231" s="276"/>
      <c r="T231" s="277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8" t="s">
        <v>177</v>
      </c>
      <c r="AU231" s="278" t="s">
        <v>82</v>
      </c>
      <c r="AV231" s="15" t="s">
        <v>171</v>
      </c>
      <c r="AW231" s="15" t="s">
        <v>30</v>
      </c>
      <c r="AX231" s="15" t="s">
        <v>80</v>
      </c>
      <c r="AY231" s="278" t="s">
        <v>164</v>
      </c>
    </row>
    <row r="232" s="2" customFormat="1" ht="33" customHeight="1">
      <c r="A232" s="38"/>
      <c r="B232" s="39"/>
      <c r="C232" s="227" t="s">
        <v>299</v>
      </c>
      <c r="D232" s="227" t="s">
        <v>166</v>
      </c>
      <c r="E232" s="228" t="s">
        <v>300</v>
      </c>
      <c r="F232" s="229" t="s">
        <v>301</v>
      </c>
      <c r="G232" s="230" t="s">
        <v>169</v>
      </c>
      <c r="H232" s="231">
        <v>116.735</v>
      </c>
      <c r="I232" s="232"/>
      <c r="J232" s="233">
        <f>ROUND(I232*H232,2)</f>
        <v>0</v>
      </c>
      <c r="K232" s="229" t="s">
        <v>170</v>
      </c>
      <c r="L232" s="44"/>
      <c r="M232" s="234" t="s">
        <v>1</v>
      </c>
      <c r="N232" s="235" t="s">
        <v>38</v>
      </c>
      <c r="O232" s="91"/>
      <c r="P232" s="236">
        <f>O232*H232</f>
        <v>0</v>
      </c>
      <c r="Q232" s="236">
        <v>1.031199</v>
      </c>
      <c r="R232" s="236">
        <f>Q232*H232</f>
        <v>120.377015265</v>
      </c>
      <c r="S232" s="236">
        <v>0</v>
      </c>
      <c r="T232" s="23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171</v>
      </c>
      <c r="AT232" s="238" t="s">
        <v>166</v>
      </c>
      <c r="AU232" s="238" t="s">
        <v>82</v>
      </c>
      <c r="AY232" s="17" t="s">
        <v>164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80</v>
      </c>
      <c r="BK232" s="239">
        <f>ROUND(I232*H232,2)</f>
        <v>0</v>
      </c>
      <c r="BL232" s="17" t="s">
        <v>171</v>
      </c>
      <c r="BM232" s="238" t="s">
        <v>302</v>
      </c>
    </row>
    <row r="233" s="2" customFormat="1">
      <c r="A233" s="38"/>
      <c r="B233" s="39"/>
      <c r="C233" s="40"/>
      <c r="D233" s="240" t="s">
        <v>173</v>
      </c>
      <c r="E233" s="40"/>
      <c r="F233" s="241" t="s">
        <v>303</v>
      </c>
      <c r="G233" s="40"/>
      <c r="H233" s="40"/>
      <c r="I233" s="242"/>
      <c r="J233" s="40"/>
      <c r="K233" s="40"/>
      <c r="L233" s="44"/>
      <c r="M233" s="243"/>
      <c r="N233" s="244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173</v>
      </c>
      <c r="AU233" s="17" t="s">
        <v>82</v>
      </c>
    </row>
    <row r="234" s="2" customFormat="1">
      <c r="A234" s="38"/>
      <c r="B234" s="39"/>
      <c r="C234" s="40"/>
      <c r="D234" s="245" t="s">
        <v>175</v>
      </c>
      <c r="E234" s="40"/>
      <c r="F234" s="246" t="s">
        <v>304</v>
      </c>
      <c r="G234" s="40"/>
      <c r="H234" s="40"/>
      <c r="I234" s="242"/>
      <c r="J234" s="40"/>
      <c r="K234" s="40"/>
      <c r="L234" s="44"/>
      <c r="M234" s="243"/>
      <c r="N234" s="244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175</v>
      </c>
      <c r="AU234" s="17" t="s">
        <v>82</v>
      </c>
    </row>
    <row r="235" s="2" customFormat="1">
      <c r="A235" s="38"/>
      <c r="B235" s="39"/>
      <c r="C235" s="40"/>
      <c r="D235" s="240" t="s">
        <v>206</v>
      </c>
      <c r="E235" s="40"/>
      <c r="F235" s="279" t="s">
        <v>305</v>
      </c>
      <c r="G235" s="40"/>
      <c r="H235" s="40"/>
      <c r="I235" s="242"/>
      <c r="J235" s="40"/>
      <c r="K235" s="40"/>
      <c r="L235" s="44"/>
      <c r="M235" s="243"/>
      <c r="N235" s="244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206</v>
      </c>
      <c r="AU235" s="17" t="s">
        <v>82</v>
      </c>
    </row>
    <row r="236" s="13" customFormat="1">
      <c r="A236" s="13"/>
      <c r="B236" s="247"/>
      <c r="C236" s="248"/>
      <c r="D236" s="240" t="s">
        <v>177</v>
      </c>
      <c r="E236" s="249" t="s">
        <v>1</v>
      </c>
      <c r="F236" s="250" t="s">
        <v>306</v>
      </c>
      <c r="G236" s="248"/>
      <c r="H236" s="249" t="s">
        <v>1</v>
      </c>
      <c r="I236" s="251"/>
      <c r="J236" s="248"/>
      <c r="K236" s="248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177</v>
      </c>
      <c r="AU236" s="256" t="s">
        <v>82</v>
      </c>
      <c r="AV236" s="13" t="s">
        <v>80</v>
      </c>
      <c r="AW236" s="13" t="s">
        <v>30</v>
      </c>
      <c r="AX236" s="13" t="s">
        <v>73</v>
      </c>
      <c r="AY236" s="256" t="s">
        <v>164</v>
      </c>
    </row>
    <row r="237" s="14" customFormat="1">
      <c r="A237" s="14"/>
      <c r="B237" s="257"/>
      <c r="C237" s="258"/>
      <c r="D237" s="240" t="s">
        <v>177</v>
      </c>
      <c r="E237" s="259" t="s">
        <v>1</v>
      </c>
      <c r="F237" s="260" t="s">
        <v>307</v>
      </c>
      <c r="G237" s="258"/>
      <c r="H237" s="261">
        <v>15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7" t="s">
        <v>177</v>
      </c>
      <c r="AU237" s="267" t="s">
        <v>82</v>
      </c>
      <c r="AV237" s="14" t="s">
        <v>82</v>
      </c>
      <c r="AW237" s="14" t="s">
        <v>30</v>
      </c>
      <c r="AX237" s="14" t="s">
        <v>73</v>
      </c>
      <c r="AY237" s="267" t="s">
        <v>164</v>
      </c>
    </row>
    <row r="238" s="13" customFormat="1">
      <c r="A238" s="13"/>
      <c r="B238" s="247"/>
      <c r="C238" s="248"/>
      <c r="D238" s="240" t="s">
        <v>177</v>
      </c>
      <c r="E238" s="249" t="s">
        <v>1</v>
      </c>
      <c r="F238" s="250" t="s">
        <v>178</v>
      </c>
      <c r="G238" s="248"/>
      <c r="H238" s="249" t="s">
        <v>1</v>
      </c>
      <c r="I238" s="251"/>
      <c r="J238" s="248"/>
      <c r="K238" s="248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177</v>
      </c>
      <c r="AU238" s="256" t="s">
        <v>82</v>
      </c>
      <c r="AV238" s="13" t="s">
        <v>80</v>
      </c>
      <c r="AW238" s="13" t="s">
        <v>30</v>
      </c>
      <c r="AX238" s="13" t="s">
        <v>73</v>
      </c>
      <c r="AY238" s="256" t="s">
        <v>164</v>
      </c>
    </row>
    <row r="239" s="14" customFormat="1">
      <c r="A239" s="14"/>
      <c r="B239" s="257"/>
      <c r="C239" s="258"/>
      <c r="D239" s="240" t="s">
        <v>177</v>
      </c>
      <c r="E239" s="259" t="s">
        <v>1</v>
      </c>
      <c r="F239" s="260" t="s">
        <v>308</v>
      </c>
      <c r="G239" s="258"/>
      <c r="H239" s="261">
        <v>24</v>
      </c>
      <c r="I239" s="262"/>
      <c r="J239" s="258"/>
      <c r="K239" s="258"/>
      <c r="L239" s="263"/>
      <c r="M239" s="264"/>
      <c r="N239" s="265"/>
      <c r="O239" s="265"/>
      <c r="P239" s="265"/>
      <c r="Q239" s="265"/>
      <c r="R239" s="265"/>
      <c r="S239" s="265"/>
      <c r="T239" s="26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7" t="s">
        <v>177</v>
      </c>
      <c r="AU239" s="267" t="s">
        <v>82</v>
      </c>
      <c r="AV239" s="14" t="s">
        <v>82</v>
      </c>
      <c r="AW239" s="14" t="s">
        <v>30</v>
      </c>
      <c r="AX239" s="14" t="s">
        <v>73</v>
      </c>
      <c r="AY239" s="267" t="s">
        <v>164</v>
      </c>
    </row>
    <row r="240" s="13" customFormat="1">
      <c r="A240" s="13"/>
      <c r="B240" s="247"/>
      <c r="C240" s="248"/>
      <c r="D240" s="240" t="s">
        <v>177</v>
      </c>
      <c r="E240" s="249" t="s">
        <v>1</v>
      </c>
      <c r="F240" s="250" t="s">
        <v>309</v>
      </c>
      <c r="G240" s="248"/>
      <c r="H240" s="249" t="s">
        <v>1</v>
      </c>
      <c r="I240" s="251"/>
      <c r="J240" s="248"/>
      <c r="K240" s="248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177</v>
      </c>
      <c r="AU240" s="256" t="s">
        <v>82</v>
      </c>
      <c r="AV240" s="13" t="s">
        <v>80</v>
      </c>
      <c r="AW240" s="13" t="s">
        <v>30</v>
      </c>
      <c r="AX240" s="13" t="s">
        <v>73</v>
      </c>
      <c r="AY240" s="256" t="s">
        <v>164</v>
      </c>
    </row>
    <row r="241" s="14" customFormat="1">
      <c r="A241" s="14"/>
      <c r="B241" s="257"/>
      <c r="C241" s="258"/>
      <c r="D241" s="240" t="s">
        <v>177</v>
      </c>
      <c r="E241" s="259" t="s">
        <v>1</v>
      </c>
      <c r="F241" s="260" t="s">
        <v>310</v>
      </c>
      <c r="G241" s="258"/>
      <c r="H241" s="261">
        <v>7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7" t="s">
        <v>177</v>
      </c>
      <c r="AU241" s="267" t="s">
        <v>82</v>
      </c>
      <c r="AV241" s="14" t="s">
        <v>82</v>
      </c>
      <c r="AW241" s="14" t="s">
        <v>30</v>
      </c>
      <c r="AX241" s="14" t="s">
        <v>73</v>
      </c>
      <c r="AY241" s="267" t="s">
        <v>164</v>
      </c>
    </row>
    <row r="242" s="13" customFormat="1">
      <c r="A242" s="13"/>
      <c r="B242" s="247"/>
      <c r="C242" s="248"/>
      <c r="D242" s="240" t="s">
        <v>177</v>
      </c>
      <c r="E242" s="249" t="s">
        <v>1</v>
      </c>
      <c r="F242" s="250" t="s">
        <v>311</v>
      </c>
      <c r="G242" s="248"/>
      <c r="H242" s="249" t="s">
        <v>1</v>
      </c>
      <c r="I242" s="251"/>
      <c r="J242" s="248"/>
      <c r="K242" s="248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177</v>
      </c>
      <c r="AU242" s="256" t="s">
        <v>82</v>
      </c>
      <c r="AV242" s="13" t="s">
        <v>80</v>
      </c>
      <c r="AW242" s="13" t="s">
        <v>30</v>
      </c>
      <c r="AX242" s="13" t="s">
        <v>73</v>
      </c>
      <c r="AY242" s="256" t="s">
        <v>164</v>
      </c>
    </row>
    <row r="243" s="14" customFormat="1">
      <c r="A243" s="14"/>
      <c r="B243" s="257"/>
      <c r="C243" s="258"/>
      <c r="D243" s="240" t="s">
        <v>177</v>
      </c>
      <c r="E243" s="259" t="s">
        <v>1</v>
      </c>
      <c r="F243" s="260" t="s">
        <v>312</v>
      </c>
      <c r="G243" s="258"/>
      <c r="H243" s="261">
        <v>17.640000000000001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7" t="s">
        <v>177</v>
      </c>
      <c r="AU243" s="267" t="s">
        <v>82</v>
      </c>
      <c r="AV243" s="14" t="s">
        <v>82</v>
      </c>
      <c r="AW243" s="14" t="s">
        <v>30</v>
      </c>
      <c r="AX243" s="14" t="s">
        <v>73</v>
      </c>
      <c r="AY243" s="267" t="s">
        <v>164</v>
      </c>
    </row>
    <row r="244" s="13" customFormat="1">
      <c r="A244" s="13"/>
      <c r="B244" s="247"/>
      <c r="C244" s="248"/>
      <c r="D244" s="240" t="s">
        <v>177</v>
      </c>
      <c r="E244" s="249" t="s">
        <v>1</v>
      </c>
      <c r="F244" s="250" t="s">
        <v>313</v>
      </c>
      <c r="G244" s="248"/>
      <c r="H244" s="249" t="s">
        <v>1</v>
      </c>
      <c r="I244" s="251"/>
      <c r="J244" s="248"/>
      <c r="K244" s="248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177</v>
      </c>
      <c r="AU244" s="256" t="s">
        <v>82</v>
      </c>
      <c r="AV244" s="13" t="s">
        <v>80</v>
      </c>
      <c r="AW244" s="13" t="s">
        <v>30</v>
      </c>
      <c r="AX244" s="13" t="s">
        <v>73</v>
      </c>
      <c r="AY244" s="256" t="s">
        <v>164</v>
      </c>
    </row>
    <row r="245" s="14" customFormat="1">
      <c r="A245" s="14"/>
      <c r="B245" s="257"/>
      <c r="C245" s="258"/>
      <c r="D245" s="240" t="s">
        <v>177</v>
      </c>
      <c r="E245" s="259" t="s">
        <v>1</v>
      </c>
      <c r="F245" s="260" t="s">
        <v>314</v>
      </c>
      <c r="G245" s="258"/>
      <c r="H245" s="261">
        <v>53.094999999999999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7" t="s">
        <v>177</v>
      </c>
      <c r="AU245" s="267" t="s">
        <v>82</v>
      </c>
      <c r="AV245" s="14" t="s">
        <v>82</v>
      </c>
      <c r="AW245" s="14" t="s">
        <v>30</v>
      </c>
      <c r="AX245" s="14" t="s">
        <v>73</v>
      </c>
      <c r="AY245" s="267" t="s">
        <v>164</v>
      </c>
    </row>
    <row r="246" s="15" customFormat="1">
      <c r="A246" s="15"/>
      <c r="B246" s="268"/>
      <c r="C246" s="269"/>
      <c r="D246" s="240" t="s">
        <v>177</v>
      </c>
      <c r="E246" s="270" t="s">
        <v>1</v>
      </c>
      <c r="F246" s="271" t="s">
        <v>182</v>
      </c>
      <c r="G246" s="269"/>
      <c r="H246" s="272">
        <v>116.735</v>
      </c>
      <c r="I246" s="273"/>
      <c r="J246" s="269"/>
      <c r="K246" s="269"/>
      <c r="L246" s="274"/>
      <c r="M246" s="275"/>
      <c r="N246" s="276"/>
      <c r="O246" s="276"/>
      <c r="P246" s="276"/>
      <c r="Q246" s="276"/>
      <c r="R246" s="276"/>
      <c r="S246" s="276"/>
      <c r="T246" s="27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8" t="s">
        <v>177</v>
      </c>
      <c r="AU246" s="278" t="s">
        <v>82</v>
      </c>
      <c r="AV246" s="15" t="s">
        <v>171</v>
      </c>
      <c r="AW246" s="15" t="s">
        <v>30</v>
      </c>
      <c r="AX246" s="15" t="s">
        <v>80</v>
      </c>
      <c r="AY246" s="278" t="s">
        <v>164</v>
      </c>
    </row>
    <row r="247" s="12" customFormat="1" ht="22.8" customHeight="1">
      <c r="A247" s="12"/>
      <c r="B247" s="211"/>
      <c r="C247" s="212"/>
      <c r="D247" s="213" t="s">
        <v>72</v>
      </c>
      <c r="E247" s="225" t="s">
        <v>242</v>
      </c>
      <c r="F247" s="225" t="s">
        <v>315</v>
      </c>
      <c r="G247" s="212"/>
      <c r="H247" s="212"/>
      <c r="I247" s="215"/>
      <c r="J247" s="226">
        <f>BK247</f>
        <v>0</v>
      </c>
      <c r="K247" s="212"/>
      <c r="L247" s="217"/>
      <c r="M247" s="218"/>
      <c r="N247" s="219"/>
      <c r="O247" s="219"/>
      <c r="P247" s="220">
        <f>SUM(P248:P387)</f>
        <v>0</v>
      </c>
      <c r="Q247" s="219"/>
      <c r="R247" s="220">
        <f>SUM(R248:R387)</f>
        <v>45.545757876000003</v>
      </c>
      <c r="S247" s="219"/>
      <c r="T247" s="221">
        <f>SUM(T248:T387)</f>
        <v>59.205339999999993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2" t="s">
        <v>80</v>
      </c>
      <c r="AT247" s="223" t="s">
        <v>72</v>
      </c>
      <c r="AU247" s="223" t="s">
        <v>80</v>
      </c>
      <c r="AY247" s="222" t="s">
        <v>164</v>
      </c>
      <c r="BK247" s="224">
        <f>SUM(BK248:BK387)</f>
        <v>0</v>
      </c>
    </row>
    <row r="248" s="2" customFormat="1" ht="24.15" customHeight="1">
      <c r="A248" s="38"/>
      <c r="B248" s="39"/>
      <c r="C248" s="227" t="s">
        <v>316</v>
      </c>
      <c r="D248" s="227" t="s">
        <v>166</v>
      </c>
      <c r="E248" s="228" t="s">
        <v>317</v>
      </c>
      <c r="F248" s="229" t="s">
        <v>318</v>
      </c>
      <c r="G248" s="230" t="s">
        <v>202</v>
      </c>
      <c r="H248" s="231">
        <v>8.5</v>
      </c>
      <c r="I248" s="232"/>
      <c r="J248" s="233">
        <f>ROUND(I248*H248,2)</f>
        <v>0</v>
      </c>
      <c r="K248" s="229" t="s">
        <v>170</v>
      </c>
      <c r="L248" s="44"/>
      <c r="M248" s="234" t="s">
        <v>1</v>
      </c>
      <c r="N248" s="235" t="s">
        <v>38</v>
      </c>
      <c r="O248" s="91"/>
      <c r="P248" s="236">
        <f>O248*H248</f>
        <v>0</v>
      </c>
      <c r="Q248" s="236">
        <v>0</v>
      </c>
      <c r="R248" s="236">
        <f>Q248*H248</f>
        <v>0</v>
      </c>
      <c r="S248" s="236">
        <v>1.8</v>
      </c>
      <c r="T248" s="237">
        <f>S248*H248</f>
        <v>15.300000000000001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171</v>
      </c>
      <c r="AT248" s="238" t="s">
        <v>166</v>
      </c>
      <c r="AU248" s="238" t="s">
        <v>82</v>
      </c>
      <c r="AY248" s="17" t="s">
        <v>164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80</v>
      </c>
      <c r="BK248" s="239">
        <f>ROUND(I248*H248,2)</f>
        <v>0</v>
      </c>
      <c r="BL248" s="17" t="s">
        <v>171</v>
      </c>
      <c r="BM248" s="238" t="s">
        <v>319</v>
      </c>
    </row>
    <row r="249" s="2" customFormat="1">
      <c r="A249" s="38"/>
      <c r="B249" s="39"/>
      <c r="C249" s="40"/>
      <c r="D249" s="240" t="s">
        <v>173</v>
      </c>
      <c r="E249" s="40"/>
      <c r="F249" s="241" t="s">
        <v>318</v>
      </c>
      <c r="G249" s="40"/>
      <c r="H249" s="40"/>
      <c r="I249" s="242"/>
      <c r="J249" s="40"/>
      <c r="K249" s="40"/>
      <c r="L249" s="44"/>
      <c r="M249" s="243"/>
      <c r="N249" s="244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173</v>
      </c>
      <c r="AU249" s="17" t="s">
        <v>82</v>
      </c>
    </row>
    <row r="250" s="2" customFormat="1">
      <c r="A250" s="38"/>
      <c r="B250" s="39"/>
      <c r="C250" s="40"/>
      <c r="D250" s="245" t="s">
        <v>175</v>
      </c>
      <c r="E250" s="40"/>
      <c r="F250" s="246" t="s">
        <v>320</v>
      </c>
      <c r="G250" s="40"/>
      <c r="H250" s="40"/>
      <c r="I250" s="242"/>
      <c r="J250" s="40"/>
      <c r="K250" s="40"/>
      <c r="L250" s="44"/>
      <c r="M250" s="243"/>
      <c r="N250" s="244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175</v>
      </c>
      <c r="AU250" s="17" t="s">
        <v>82</v>
      </c>
    </row>
    <row r="251" s="2" customFormat="1">
      <c r="A251" s="38"/>
      <c r="B251" s="39"/>
      <c r="C251" s="40"/>
      <c r="D251" s="240" t="s">
        <v>206</v>
      </c>
      <c r="E251" s="40"/>
      <c r="F251" s="279" t="s">
        <v>207</v>
      </c>
      <c r="G251" s="40"/>
      <c r="H251" s="40"/>
      <c r="I251" s="242"/>
      <c r="J251" s="40"/>
      <c r="K251" s="40"/>
      <c r="L251" s="44"/>
      <c r="M251" s="243"/>
      <c r="N251" s="244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206</v>
      </c>
      <c r="AU251" s="17" t="s">
        <v>82</v>
      </c>
    </row>
    <row r="252" s="13" customFormat="1">
      <c r="A252" s="13"/>
      <c r="B252" s="247"/>
      <c r="C252" s="248"/>
      <c r="D252" s="240" t="s">
        <v>177</v>
      </c>
      <c r="E252" s="249" t="s">
        <v>1</v>
      </c>
      <c r="F252" s="250" t="s">
        <v>321</v>
      </c>
      <c r="G252" s="248"/>
      <c r="H252" s="249" t="s">
        <v>1</v>
      </c>
      <c r="I252" s="251"/>
      <c r="J252" s="248"/>
      <c r="K252" s="248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177</v>
      </c>
      <c r="AU252" s="256" t="s">
        <v>82</v>
      </c>
      <c r="AV252" s="13" t="s">
        <v>80</v>
      </c>
      <c r="AW252" s="13" t="s">
        <v>30</v>
      </c>
      <c r="AX252" s="13" t="s">
        <v>73</v>
      </c>
      <c r="AY252" s="256" t="s">
        <v>164</v>
      </c>
    </row>
    <row r="253" s="13" customFormat="1">
      <c r="A253" s="13"/>
      <c r="B253" s="247"/>
      <c r="C253" s="248"/>
      <c r="D253" s="240" t="s">
        <v>177</v>
      </c>
      <c r="E253" s="249" t="s">
        <v>1</v>
      </c>
      <c r="F253" s="250" t="s">
        <v>180</v>
      </c>
      <c r="G253" s="248"/>
      <c r="H253" s="249" t="s">
        <v>1</v>
      </c>
      <c r="I253" s="251"/>
      <c r="J253" s="248"/>
      <c r="K253" s="248"/>
      <c r="L253" s="252"/>
      <c r="M253" s="253"/>
      <c r="N253" s="254"/>
      <c r="O253" s="254"/>
      <c r="P253" s="254"/>
      <c r="Q253" s="254"/>
      <c r="R253" s="254"/>
      <c r="S253" s="254"/>
      <c r="T253" s="25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6" t="s">
        <v>177</v>
      </c>
      <c r="AU253" s="256" t="s">
        <v>82</v>
      </c>
      <c r="AV253" s="13" t="s">
        <v>80</v>
      </c>
      <c r="AW253" s="13" t="s">
        <v>30</v>
      </c>
      <c r="AX253" s="13" t="s">
        <v>73</v>
      </c>
      <c r="AY253" s="256" t="s">
        <v>164</v>
      </c>
    </row>
    <row r="254" s="14" customFormat="1">
      <c r="A254" s="14"/>
      <c r="B254" s="257"/>
      <c r="C254" s="258"/>
      <c r="D254" s="240" t="s">
        <v>177</v>
      </c>
      <c r="E254" s="259" t="s">
        <v>1</v>
      </c>
      <c r="F254" s="260" t="s">
        <v>322</v>
      </c>
      <c r="G254" s="258"/>
      <c r="H254" s="261">
        <v>2.2000000000000002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7" t="s">
        <v>177</v>
      </c>
      <c r="AU254" s="267" t="s">
        <v>82</v>
      </c>
      <c r="AV254" s="14" t="s">
        <v>82</v>
      </c>
      <c r="AW254" s="14" t="s">
        <v>30</v>
      </c>
      <c r="AX254" s="14" t="s">
        <v>73</v>
      </c>
      <c r="AY254" s="267" t="s">
        <v>164</v>
      </c>
    </row>
    <row r="255" s="13" customFormat="1">
      <c r="A255" s="13"/>
      <c r="B255" s="247"/>
      <c r="C255" s="248"/>
      <c r="D255" s="240" t="s">
        <v>177</v>
      </c>
      <c r="E255" s="249" t="s">
        <v>1</v>
      </c>
      <c r="F255" s="250" t="s">
        <v>178</v>
      </c>
      <c r="G255" s="248"/>
      <c r="H255" s="249" t="s">
        <v>1</v>
      </c>
      <c r="I255" s="251"/>
      <c r="J255" s="248"/>
      <c r="K255" s="248"/>
      <c r="L255" s="252"/>
      <c r="M255" s="253"/>
      <c r="N255" s="254"/>
      <c r="O255" s="254"/>
      <c r="P255" s="254"/>
      <c r="Q255" s="254"/>
      <c r="R255" s="254"/>
      <c r="S255" s="254"/>
      <c r="T255" s="25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6" t="s">
        <v>177</v>
      </c>
      <c r="AU255" s="256" t="s">
        <v>82</v>
      </c>
      <c r="AV255" s="13" t="s">
        <v>80</v>
      </c>
      <c r="AW255" s="13" t="s">
        <v>30</v>
      </c>
      <c r="AX255" s="13" t="s">
        <v>73</v>
      </c>
      <c r="AY255" s="256" t="s">
        <v>164</v>
      </c>
    </row>
    <row r="256" s="14" customFormat="1">
      <c r="A256" s="14"/>
      <c r="B256" s="257"/>
      <c r="C256" s="258"/>
      <c r="D256" s="240" t="s">
        <v>177</v>
      </c>
      <c r="E256" s="259" t="s">
        <v>1</v>
      </c>
      <c r="F256" s="260" t="s">
        <v>323</v>
      </c>
      <c r="G256" s="258"/>
      <c r="H256" s="261">
        <v>6.2999999999999998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7" t="s">
        <v>177</v>
      </c>
      <c r="AU256" s="267" t="s">
        <v>82</v>
      </c>
      <c r="AV256" s="14" t="s">
        <v>82</v>
      </c>
      <c r="AW256" s="14" t="s">
        <v>30</v>
      </c>
      <c r="AX256" s="14" t="s">
        <v>73</v>
      </c>
      <c r="AY256" s="267" t="s">
        <v>164</v>
      </c>
    </row>
    <row r="257" s="15" customFormat="1">
      <c r="A257" s="15"/>
      <c r="B257" s="268"/>
      <c r="C257" s="269"/>
      <c r="D257" s="240" t="s">
        <v>177</v>
      </c>
      <c r="E257" s="270" t="s">
        <v>1</v>
      </c>
      <c r="F257" s="271" t="s">
        <v>182</v>
      </c>
      <c r="G257" s="269"/>
      <c r="H257" s="272">
        <v>8.5</v>
      </c>
      <c r="I257" s="273"/>
      <c r="J257" s="269"/>
      <c r="K257" s="269"/>
      <c r="L257" s="274"/>
      <c r="M257" s="275"/>
      <c r="N257" s="276"/>
      <c r="O257" s="276"/>
      <c r="P257" s="276"/>
      <c r="Q257" s="276"/>
      <c r="R257" s="276"/>
      <c r="S257" s="276"/>
      <c r="T257" s="27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8" t="s">
        <v>177</v>
      </c>
      <c r="AU257" s="278" t="s">
        <v>82</v>
      </c>
      <c r="AV257" s="15" t="s">
        <v>171</v>
      </c>
      <c r="AW257" s="15" t="s">
        <v>30</v>
      </c>
      <c r="AX257" s="15" t="s">
        <v>80</v>
      </c>
      <c r="AY257" s="278" t="s">
        <v>164</v>
      </c>
    </row>
    <row r="258" s="2" customFormat="1" ht="37.8" customHeight="1">
      <c r="A258" s="38"/>
      <c r="B258" s="39"/>
      <c r="C258" s="227" t="s">
        <v>324</v>
      </c>
      <c r="D258" s="227" t="s">
        <v>166</v>
      </c>
      <c r="E258" s="228" t="s">
        <v>325</v>
      </c>
      <c r="F258" s="229" t="s">
        <v>326</v>
      </c>
      <c r="G258" s="230" t="s">
        <v>169</v>
      </c>
      <c r="H258" s="231">
        <v>43.920000000000002</v>
      </c>
      <c r="I258" s="232"/>
      <c r="J258" s="233">
        <f>ROUND(I258*H258,2)</f>
        <v>0</v>
      </c>
      <c r="K258" s="229" t="s">
        <v>170</v>
      </c>
      <c r="L258" s="44"/>
      <c r="M258" s="234" t="s">
        <v>1</v>
      </c>
      <c r="N258" s="235" t="s">
        <v>38</v>
      </c>
      <c r="O258" s="91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8" t="s">
        <v>171</v>
      </c>
      <c r="AT258" s="238" t="s">
        <v>166</v>
      </c>
      <c r="AU258" s="238" t="s">
        <v>82</v>
      </c>
      <c r="AY258" s="17" t="s">
        <v>164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7" t="s">
        <v>80</v>
      </c>
      <c r="BK258" s="239">
        <f>ROUND(I258*H258,2)</f>
        <v>0</v>
      </c>
      <c r="BL258" s="17" t="s">
        <v>171</v>
      </c>
      <c r="BM258" s="238" t="s">
        <v>327</v>
      </c>
    </row>
    <row r="259" s="2" customFormat="1">
      <c r="A259" s="38"/>
      <c r="B259" s="39"/>
      <c r="C259" s="40"/>
      <c r="D259" s="240" t="s">
        <v>173</v>
      </c>
      <c r="E259" s="40"/>
      <c r="F259" s="241" t="s">
        <v>328</v>
      </c>
      <c r="G259" s="40"/>
      <c r="H259" s="40"/>
      <c r="I259" s="242"/>
      <c r="J259" s="40"/>
      <c r="K259" s="40"/>
      <c r="L259" s="44"/>
      <c r="M259" s="243"/>
      <c r="N259" s="244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173</v>
      </c>
      <c r="AU259" s="17" t="s">
        <v>82</v>
      </c>
    </row>
    <row r="260" s="2" customFormat="1">
      <c r="A260" s="38"/>
      <c r="B260" s="39"/>
      <c r="C260" s="40"/>
      <c r="D260" s="245" t="s">
        <v>175</v>
      </c>
      <c r="E260" s="40"/>
      <c r="F260" s="246" t="s">
        <v>329</v>
      </c>
      <c r="G260" s="40"/>
      <c r="H260" s="40"/>
      <c r="I260" s="242"/>
      <c r="J260" s="40"/>
      <c r="K260" s="40"/>
      <c r="L260" s="44"/>
      <c r="M260" s="243"/>
      <c r="N260" s="244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175</v>
      </c>
      <c r="AU260" s="17" t="s">
        <v>82</v>
      </c>
    </row>
    <row r="261" s="13" customFormat="1">
      <c r="A261" s="13"/>
      <c r="B261" s="247"/>
      <c r="C261" s="248"/>
      <c r="D261" s="240" t="s">
        <v>177</v>
      </c>
      <c r="E261" s="249" t="s">
        <v>1</v>
      </c>
      <c r="F261" s="250" t="s">
        <v>330</v>
      </c>
      <c r="G261" s="248"/>
      <c r="H261" s="249" t="s">
        <v>1</v>
      </c>
      <c r="I261" s="251"/>
      <c r="J261" s="248"/>
      <c r="K261" s="248"/>
      <c r="L261" s="252"/>
      <c r="M261" s="253"/>
      <c r="N261" s="254"/>
      <c r="O261" s="254"/>
      <c r="P261" s="254"/>
      <c r="Q261" s="254"/>
      <c r="R261" s="254"/>
      <c r="S261" s="254"/>
      <c r="T261" s="25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6" t="s">
        <v>177</v>
      </c>
      <c r="AU261" s="256" t="s">
        <v>82</v>
      </c>
      <c r="AV261" s="13" t="s">
        <v>80</v>
      </c>
      <c r="AW261" s="13" t="s">
        <v>30</v>
      </c>
      <c r="AX261" s="13" t="s">
        <v>73</v>
      </c>
      <c r="AY261" s="256" t="s">
        <v>164</v>
      </c>
    </row>
    <row r="262" s="14" customFormat="1">
      <c r="A262" s="14"/>
      <c r="B262" s="257"/>
      <c r="C262" s="258"/>
      <c r="D262" s="240" t="s">
        <v>177</v>
      </c>
      <c r="E262" s="259" t="s">
        <v>1</v>
      </c>
      <c r="F262" s="260" t="s">
        <v>331</v>
      </c>
      <c r="G262" s="258"/>
      <c r="H262" s="261">
        <v>10.92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7" t="s">
        <v>177</v>
      </c>
      <c r="AU262" s="267" t="s">
        <v>82</v>
      </c>
      <c r="AV262" s="14" t="s">
        <v>82</v>
      </c>
      <c r="AW262" s="14" t="s">
        <v>30</v>
      </c>
      <c r="AX262" s="14" t="s">
        <v>73</v>
      </c>
      <c r="AY262" s="267" t="s">
        <v>164</v>
      </c>
    </row>
    <row r="263" s="13" customFormat="1">
      <c r="A263" s="13"/>
      <c r="B263" s="247"/>
      <c r="C263" s="248"/>
      <c r="D263" s="240" t="s">
        <v>177</v>
      </c>
      <c r="E263" s="249" t="s">
        <v>1</v>
      </c>
      <c r="F263" s="250" t="s">
        <v>332</v>
      </c>
      <c r="G263" s="248"/>
      <c r="H263" s="249" t="s">
        <v>1</v>
      </c>
      <c r="I263" s="251"/>
      <c r="J263" s="248"/>
      <c r="K263" s="248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177</v>
      </c>
      <c r="AU263" s="256" t="s">
        <v>82</v>
      </c>
      <c r="AV263" s="13" t="s">
        <v>80</v>
      </c>
      <c r="AW263" s="13" t="s">
        <v>30</v>
      </c>
      <c r="AX263" s="13" t="s">
        <v>73</v>
      </c>
      <c r="AY263" s="256" t="s">
        <v>164</v>
      </c>
    </row>
    <row r="264" s="14" customFormat="1">
      <c r="A264" s="14"/>
      <c r="B264" s="257"/>
      <c r="C264" s="258"/>
      <c r="D264" s="240" t="s">
        <v>177</v>
      </c>
      <c r="E264" s="259" t="s">
        <v>1</v>
      </c>
      <c r="F264" s="260" t="s">
        <v>333</v>
      </c>
      <c r="G264" s="258"/>
      <c r="H264" s="261">
        <v>15</v>
      </c>
      <c r="I264" s="262"/>
      <c r="J264" s="258"/>
      <c r="K264" s="258"/>
      <c r="L264" s="263"/>
      <c r="M264" s="264"/>
      <c r="N264" s="265"/>
      <c r="O264" s="265"/>
      <c r="P264" s="265"/>
      <c r="Q264" s="265"/>
      <c r="R264" s="265"/>
      <c r="S264" s="265"/>
      <c r="T264" s="26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7" t="s">
        <v>177</v>
      </c>
      <c r="AU264" s="267" t="s">
        <v>82</v>
      </c>
      <c r="AV264" s="14" t="s">
        <v>82</v>
      </c>
      <c r="AW264" s="14" t="s">
        <v>30</v>
      </c>
      <c r="AX264" s="14" t="s">
        <v>73</v>
      </c>
      <c r="AY264" s="267" t="s">
        <v>164</v>
      </c>
    </row>
    <row r="265" s="13" customFormat="1">
      <c r="A265" s="13"/>
      <c r="B265" s="247"/>
      <c r="C265" s="248"/>
      <c r="D265" s="240" t="s">
        <v>177</v>
      </c>
      <c r="E265" s="249" t="s">
        <v>1</v>
      </c>
      <c r="F265" s="250" t="s">
        <v>334</v>
      </c>
      <c r="G265" s="248"/>
      <c r="H265" s="249" t="s">
        <v>1</v>
      </c>
      <c r="I265" s="251"/>
      <c r="J265" s="248"/>
      <c r="K265" s="248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177</v>
      </c>
      <c r="AU265" s="256" t="s">
        <v>82</v>
      </c>
      <c r="AV265" s="13" t="s">
        <v>80</v>
      </c>
      <c r="AW265" s="13" t="s">
        <v>30</v>
      </c>
      <c r="AX265" s="13" t="s">
        <v>73</v>
      </c>
      <c r="AY265" s="256" t="s">
        <v>164</v>
      </c>
    </row>
    <row r="266" s="14" customFormat="1">
      <c r="A266" s="14"/>
      <c r="B266" s="257"/>
      <c r="C266" s="258"/>
      <c r="D266" s="240" t="s">
        <v>177</v>
      </c>
      <c r="E266" s="259" t="s">
        <v>1</v>
      </c>
      <c r="F266" s="260" t="s">
        <v>335</v>
      </c>
      <c r="G266" s="258"/>
      <c r="H266" s="261">
        <v>4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7" t="s">
        <v>177</v>
      </c>
      <c r="AU266" s="267" t="s">
        <v>82</v>
      </c>
      <c r="AV266" s="14" t="s">
        <v>82</v>
      </c>
      <c r="AW266" s="14" t="s">
        <v>30</v>
      </c>
      <c r="AX266" s="14" t="s">
        <v>73</v>
      </c>
      <c r="AY266" s="267" t="s">
        <v>164</v>
      </c>
    </row>
    <row r="267" s="13" customFormat="1">
      <c r="A267" s="13"/>
      <c r="B267" s="247"/>
      <c r="C267" s="248"/>
      <c r="D267" s="240" t="s">
        <v>177</v>
      </c>
      <c r="E267" s="249" t="s">
        <v>1</v>
      </c>
      <c r="F267" s="250" t="s">
        <v>336</v>
      </c>
      <c r="G267" s="248"/>
      <c r="H267" s="249" t="s">
        <v>1</v>
      </c>
      <c r="I267" s="251"/>
      <c r="J267" s="248"/>
      <c r="K267" s="248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177</v>
      </c>
      <c r="AU267" s="256" t="s">
        <v>82</v>
      </c>
      <c r="AV267" s="13" t="s">
        <v>80</v>
      </c>
      <c r="AW267" s="13" t="s">
        <v>30</v>
      </c>
      <c r="AX267" s="13" t="s">
        <v>73</v>
      </c>
      <c r="AY267" s="256" t="s">
        <v>164</v>
      </c>
    </row>
    <row r="268" s="14" customFormat="1">
      <c r="A268" s="14"/>
      <c r="B268" s="257"/>
      <c r="C268" s="258"/>
      <c r="D268" s="240" t="s">
        <v>177</v>
      </c>
      <c r="E268" s="259" t="s">
        <v>1</v>
      </c>
      <c r="F268" s="260" t="s">
        <v>337</v>
      </c>
      <c r="G268" s="258"/>
      <c r="H268" s="261">
        <v>14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7" t="s">
        <v>177</v>
      </c>
      <c r="AU268" s="267" t="s">
        <v>82</v>
      </c>
      <c r="AV268" s="14" t="s">
        <v>82</v>
      </c>
      <c r="AW268" s="14" t="s">
        <v>30</v>
      </c>
      <c r="AX268" s="14" t="s">
        <v>73</v>
      </c>
      <c r="AY268" s="267" t="s">
        <v>164</v>
      </c>
    </row>
    <row r="269" s="15" customFormat="1">
      <c r="A269" s="15"/>
      <c r="B269" s="268"/>
      <c r="C269" s="269"/>
      <c r="D269" s="240" t="s">
        <v>177</v>
      </c>
      <c r="E269" s="270" t="s">
        <v>1</v>
      </c>
      <c r="F269" s="271" t="s">
        <v>182</v>
      </c>
      <c r="G269" s="269"/>
      <c r="H269" s="272">
        <v>43.920000000000002</v>
      </c>
      <c r="I269" s="273"/>
      <c r="J269" s="269"/>
      <c r="K269" s="269"/>
      <c r="L269" s="274"/>
      <c r="M269" s="275"/>
      <c r="N269" s="276"/>
      <c r="O269" s="276"/>
      <c r="P269" s="276"/>
      <c r="Q269" s="276"/>
      <c r="R269" s="276"/>
      <c r="S269" s="276"/>
      <c r="T269" s="277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8" t="s">
        <v>177</v>
      </c>
      <c r="AU269" s="278" t="s">
        <v>82</v>
      </c>
      <c r="AV269" s="15" t="s">
        <v>171</v>
      </c>
      <c r="AW269" s="15" t="s">
        <v>30</v>
      </c>
      <c r="AX269" s="15" t="s">
        <v>80</v>
      </c>
      <c r="AY269" s="278" t="s">
        <v>164</v>
      </c>
    </row>
    <row r="270" s="2" customFormat="1" ht="33" customHeight="1">
      <c r="A270" s="38"/>
      <c r="B270" s="39"/>
      <c r="C270" s="227" t="s">
        <v>338</v>
      </c>
      <c r="D270" s="227" t="s">
        <v>166</v>
      </c>
      <c r="E270" s="228" t="s">
        <v>339</v>
      </c>
      <c r="F270" s="229" t="s">
        <v>340</v>
      </c>
      <c r="G270" s="230" t="s">
        <v>169</v>
      </c>
      <c r="H270" s="231">
        <v>614.88</v>
      </c>
      <c r="I270" s="232"/>
      <c r="J270" s="233">
        <f>ROUND(I270*H270,2)</f>
        <v>0</v>
      </c>
      <c r="K270" s="229" t="s">
        <v>170</v>
      </c>
      <c r="L270" s="44"/>
      <c r="M270" s="234" t="s">
        <v>1</v>
      </c>
      <c r="N270" s="235" t="s">
        <v>38</v>
      </c>
      <c r="O270" s="91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171</v>
      </c>
      <c r="AT270" s="238" t="s">
        <v>166</v>
      </c>
      <c r="AU270" s="238" t="s">
        <v>82</v>
      </c>
      <c r="AY270" s="17" t="s">
        <v>164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80</v>
      </c>
      <c r="BK270" s="239">
        <f>ROUND(I270*H270,2)</f>
        <v>0</v>
      </c>
      <c r="BL270" s="17" t="s">
        <v>171</v>
      </c>
      <c r="BM270" s="238" t="s">
        <v>341</v>
      </c>
    </row>
    <row r="271" s="2" customFormat="1">
      <c r="A271" s="38"/>
      <c r="B271" s="39"/>
      <c r="C271" s="40"/>
      <c r="D271" s="240" t="s">
        <v>173</v>
      </c>
      <c r="E271" s="40"/>
      <c r="F271" s="241" t="s">
        <v>342</v>
      </c>
      <c r="G271" s="40"/>
      <c r="H271" s="40"/>
      <c r="I271" s="242"/>
      <c r="J271" s="40"/>
      <c r="K271" s="40"/>
      <c r="L271" s="44"/>
      <c r="M271" s="243"/>
      <c r="N271" s="244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173</v>
      </c>
      <c r="AU271" s="17" t="s">
        <v>82</v>
      </c>
    </row>
    <row r="272" s="2" customFormat="1">
      <c r="A272" s="38"/>
      <c r="B272" s="39"/>
      <c r="C272" s="40"/>
      <c r="D272" s="245" t="s">
        <v>175</v>
      </c>
      <c r="E272" s="40"/>
      <c r="F272" s="246" t="s">
        <v>343</v>
      </c>
      <c r="G272" s="40"/>
      <c r="H272" s="40"/>
      <c r="I272" s="242"/>
      <c r="J272" s="40"/>
      <c r="K272" s="40"/>
      <c r="L272" s="44"/>
      <c r="M272" s="243"/>
      <c r="N272" s="244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175</v>
      </c>
      <c r="AU272" s="17" t="s">
        <v>82</v>
      </c>
    </row>
    <row r="273" s="14" customFormat="1">
      <c r="A273" s="14"/>
      <c r="B273" s="257"/>
      <c r="C273" s="258"/>
      <c r="D273" s="240" t="s">
        <v>177</v>
      </c>
      <c r="E273" s="259" t="s">
        <v>1</v>
      </c>
      <c r="F273" s="260" t="s">
        <v>344</v>
      </c>
      <c r="G273" s="258"/>
      <c r="H273" s="261">
        <v>614.88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7" t="s">
        <v>177</v>
      </c>
      <c r="AU273" s="267" t="s">
        <v>82</v>
      </c>
      <c r="AV273" s="14" t="s">
        <v>82</v>
      </c>
      <c r="AW273" s="14" t="s">
        <v>30</v>
      </c>
      <c r="AX273" s="14" t="s">
        <v>73</v>
      </c>
      <c r="AY273" s="267" t="s">
        <v>164</v>
      </c>
    </row>
    <row r="274" s="15" customFormat="1">
      <c r="A274" s="15"/>
      <c r="B274" s="268"/>
      <c r="C274" s="269"/>
      <c r="D274" s="240" t="s">
        <v>177</v>
      </c>
      <c r="E274" s="270" t="s">
        <v>1</v>
      </c>
      <c r="F274" s="271" t="s">
        <v>182</v>
      </c>
      <c r="G274" s="269"/>
      <c r="H274" s="272">
        <v>614.88</v>
      </c>
      <c r="I274" s="273"/>
      <c r="J274" s="269"/>
      <c r="K274" s="269"/>
      <c r="L274" s="274"/>
      <c r="M274" s="275"/>
      <c r="N274" s="276"/>
      <c r="O274" s="276"/>
      <c r="P274" s="276"/>
      <c r="Q274" s="276"/>
      <c r="R274" s="276"/>
      <c r="S274" s="276"/>
      <c r="T274" s="27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8" t="s">
        <v>177</v>
      </c>
      <c r="AU274" s="278" t="s">
        <v>82</v>
      </c>
      <c r="AV274" s="15" t="s">
        <v>171</v>
      </c>
      <c r="AW274" s="15" t="s">
        <v>30</v>
      </c>
      <c r="AX274" s="15" t="s">
        <v>80</v>
      </c>
      <c r="AY274" s="278" t="s">
        <v>164</v>
      </c>
    </row>
    <row r="275" s="2" customFormat="1" ht="37.8" customHeight="1">
      <c r="A275" s="38"/>
      <c r="B275" s="39"/>
      <c r="C275" s="227" t="s">
        <v>345</v>
      </c>
      <c r="D275" s="227" t="s">
        <v>166</v>
      </c>
      <c r="E275" s="228" t="s">
        <v>346</v>
      </c>
      <c r="F275" s="229" t="s">
        <v>347</v>
      </c>
      <c r="G275" s="230" t="s">
        <v>169</v>
      </c>
      <c r="H275" s="231">
        <v>43.920000000000002</v>
      </c>
      <c r="I275" s="232"/>
      <c r="J275" s="233">
        <f>ROUND(I275*H275,2)</f>
        <v>0</v>
      </c>
      <c r="K275" s="229" t="s">
        <v>170</v>
      </c>
      <c r="L275" s="44"/>
      <c r="M275" s="234" t="s">
        <v>1</v>
      </c>
      <c r="N275" s="235" t="s">
        <v>38</v>
      </c>
      <c r="O275" s="91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171</v>
      </c>
      <c r="AT275" s="238" t="s">
        <v>166</v>
      </c>
      <c r="AU275" s="238" t="s">
        <v>82</v>
      </c>
      <c r="AY275" s="17" t="s">
        <v>164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80</v>
      </c>
      <c r="BK275" s="239">
        <f>ROUND(I275*H275,2)</f>
        <v>0</v>
      </c>
      <c r="BL275" s="17" t="s">
        <v>171</v>
      </c>
      <c r="BM275" s="238" t="s">
        <v>348</v>
      </c>
    </row>
    <row r="276" s="2" customFormat="1">
      <c r="A276" s="38"/>
      <c r="B276" s="39"/>
      <c r="C276" s="40"/>
      <c r="D276" s="240" t="s">
        <v>173</v>
      </c>
      <c r="E276" s="40"/>
      <c r="F276" s="241" t="s">
        <v>349</v>
      </c>
      <c r="G276" s="40"/>
      <c r="H276" s="40"/>
      <c r="I276" s="242"/>
      <c r="J276" s="40"/>
      <c r="K276" s="40"/>
      <c r="L276" s="44"/>
      <c r="M276" s="243"/>
      <c r="N276" s="244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173</v>
      </c>
      <c r="AU276" s="17" t="s">
        <v>82</v>
      </c>
    </row>
    <row r="277" s="2" customFormat="1">
      <c r="A277" s="38"/>
      <c r="B277" s="39"/>
      <c r="C277" s="40"/>
      <c r="D277" s="245" t="s">
        <v>175</v>
      </c>
      <c r="E277" s="40"/>
      <c r="F277" s="246" t="s">
        <v>350</v>
      </c>
      <c r="G277" s="40"/>
      <c r="H277" s="40"/>
      <c r="I277" s="242"/>
      <c r="J277" s="40"/>
      <c r="K277" s="40"/>
      <c r="L277" s="44"/>
      <c r="M277" s="243"/>
      <c r="N277" s="244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175</v>
      </c>
      <c r="AU277" s="17" t="s">
        <v>82</v>
      </c>
    </row>
    <row r="278" s="14" customFormat="1">
      <c r="A278" s="14"/>
      <c r="B278" s="257"/>
      <c r="C278" s="258"/>
      <c r="D278" s="240" t="s">
        <v>177</v>
      </c>
      <c r="E278" s="259" t="s">
        <v>1</v>
      </c>
      <c r="F278" s="260" t="s">
        <v>351</v>
      </c>
      <c r="G278" s="258"/>
      <c r="H278" s="261">
        <v>43.920000000000002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7" t="s">
        <v>177</v>
      </c>
      <c r="AU278" s="267" t="s">
        <v>82</v>
      </c>
      <c r="AV278" s="14" t="s">
        <v>82</v>
      </c>
      <c r="AW278" s="14" t="s">
        <v>30</v>
      </c>
      <c r="AX278" s="14" t="s">
        <v>73</v>
      </c>
      <c r="AY278" s="267" t="s">
        <v>164</v>
      </c>
    </row>
    <row r="279" s="15" customFormat="1">
      <c r="A279" s="15"/>
      <c r="B279" s="268"/>
      <c r="C279" s="269"/>
      <c r="D279" s="240" t="s">
        <v>177</v>
      </c>
      <c r="E279" s="270" t="s">
        <v>1</v>
      </c>
      <c r="F279" s="271" t="s">
        <v>182</v>
      </c>
      <c r="G279" s="269"/>
      <c r="H279" s="272">
        <v>43.920000000000002</v>
      </c>
      <c r="I279" s="273"/>
      <c r="J279" s="269"/>
      <c r="K279" s="269"/>
      <c r="L279" s="274"/>
      <c r="M279" s="275"/>
      <c r="N279" s="276"/>
      <c r="O279" s="276"/>
      <c r="P279" s="276"/>
      <c r="Q279" s="276"/>
      <c r="R279" s="276"/>
      <c r="S279" s="276"/>
      <c r="T279" s="27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8" t="s">
        <v>177</v>
      </c>
      <c r="AU279" s="278" t="s">
        <v>82</v>
      </c>
      <c r="AV279" s="15" t="s">
        <v>171</v>
      </c>
      <c r="AW279" s="15" t="s">
        <v>30</v>
      </c>
      <c r="AX279" s="15" t="s">
        <v>80</v>
      </c>
      <c r="AY279" s="278" t="s">
        <v>164</v>
      </c>
    </row>
    <row r="280" s="2" customFormat="1" ht="24.15" customHeight="1">
      <c r="A280" s="38"/>
      <c r="B280" s="39"/>
      <c r="C280" s="227" t="s">
        <v>7</v>
      </c>
      <c r="D280" s="227" t="s">
        <v>166</v>
      </c>
      <c r="E280" s="228" t="s">
        <v>352</v>
      </c>
      <c r="F280" s="229" t="s">
        <v>353</v>
      </c>
      <c r="G280" s="230" t="s">
        <v>202</v>
      </c>
      <c r="H280" s="231">
        <v>7.3920000000000003</v>
      </c>
      <c r="I280" s="232"/>
      <c r="J280" s="233">
        <f>ROUND(I280*H280,2)</f>
        <v>0</v>
      </c>
      <c r="K280" s="229" t="s">
        <v>170</v>
      </c>
      <c r="L280" s="44"/>
      <c r="M280" s="234" t="s">
        <v>1</v>
      </c>
      <c r="N280" s="235" t="s">
        <v>38</v>
      </c>
      <c r="O280" s="91"/>
      <c r="P280" s="236">
        <f>O280*H280</f>
        <v>0</v>
      </c>
      <c r="Q280" s="236">
        <v>0</v>
      </c>
      <c r="R280" s="236">
        <f>Q280*H280</f>
        <v>0</v>
      </c>
      <c r="S280" s="236">
        <v>0.001</v>
      </c>
      <c r="T280" s="237">
        <f>S280*H280</f>
        <v>0.0073920000000000001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171</v>
      </c>
      <c r="AT280" s="238" t="s">
        <v>166</v>
      </c>
      <c r="AU280" s="238" t="s">
        <v>82</v>
      </c>
      <c r="AY280" s="17" t="s">
        <v>164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80</v>
      </c>
      <c r="BK280" s="239">
        <f>ROUND(I280*H280,2)</f>
        <v>0</v>
      </c>
      <c r="BL280" s="17" t="s">
        <v>171</v>
      </c>
      <c r="BM280" s="238" t="s">
        <v>354</v>
      </c>
    </row>
    <row r="281" s="2" customFormat="1">
      <c r="A281" s="38"/>
      <c r="B281" s="39"/>
      <c r="C281" s="40"/>
      <c r="D281" s="240" t="s">
        <v>173</v>
      </c>
      <c r="E281" s="40"/>
      <c r="F281" s="241" t="s">
        <v>355</v>
      </c>
      <c r="G281" s="40"/>
      <c r="H281" s="40"/>
      <c r="I281" s="242"/>
      <c r="J281" s="40"/>
      <c r="K281" s="40"/>
      <c r="L281" s="44"/>
      <c r="M281" s="243"/>
      <c r="N281" s="244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173</v>
      </c>
      <c r="AU281" s="17" t="s">
        <v>82</v>
      </c>
    </row>
    <row r="282" s="2" customFormat="1">
      <c r="A282" s="38"/>
      <c r="B282" s="39"/>
      <c r="C282" s="40"/>
      <c r="D282" s="245" t="s">
        <v>175</v>
      </c>
      <c r="E282" s="40"/>
      <c r="F282" s="246" t="s">
        <v>356</v>
      </c>
      <c r="G282" s="40"/>
      <c r="H282" s="40"/>
      <c r="I282" s="242"/>
      <c r="J282" s="40"/>
      <c r="K282" s="40"/>
      <c r="L282" s="44"/>
      <c r="M282" s="243"/>
      <c r="N282" s="244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175</v>
      </c>
      <c r="AU282" s="17" t="s">
        <v>82</v>
      </c>
    </row>
    <row r="283" s="2" customFormat="1">
      <c r="A283" s="38"/>
      <c r="B283" s="39"/>
      <c r="C283" s="40"/>
      <c r="D283" s="240" t="s">
        <v>206</v>
      </c>
      <c r="E283" s="40"/>
      <c r="F283" s="279" t="s">
        <v>207</v>
      </c>
      <c r="G283" s="40"/>
      <c r="H283" s="40"/>
      <c r="I283" s="242"/>
      <c r="J283" s="40"/>
      <c r="K283" s="40"/>
      <c r="L283" s="44"/>
      <c r="M283" s="243"/>
      <c r="N283" s="244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206</v>
      </c>
      <c r="AU283" s="17" t="s">
        <v>82</v>
      </c>
    </row>
    <row r="284" s="13" customFormat="1">
      <c r="A284" s="13"/>
      <c r="B284" s="247"/>
      <c r="C284" s="248"/>
      <c r="D284" s="240" t="s">
        <v>177</v>
      </c>
      <c r="E284" s="249" t="s">
        <v>1</v>
      </c>
      <c r="F284" s="250" t="s">
        <v>357</v>
      </c>
      <c r="G284" s="248"/>
      <c r="H284" s="249" t="s">
        <v>1</v>
      </c>
      <c r="I284" s="251"/>
      <c r="J284" s="248"/>
      <c r="K284" s="248"/>
      <c r="L284" s="252"/>
      <c r="M284" s="253"/>
      <c r="N284" s="254"/>
      <c r="O284" s="254"/>
      <c r="P284" s="254"/>
      <c r="Q284" s="254"/>
      <c r="R284" s="254"/>
      <c r="S284" s="254"/>
      <c r="T284" s="25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6" t="s">
        <v>177</v>
      </c>
      <c r="AU284" s="256" t="s">
        <v>82</v>
      </c>
      <c r="AV284" s="13" t="s">
        <v>80</v>
      </c>
      <c r="AW284" s="13" t="s">
        <v>30</v>
      </c>
      <c r="AX284" s="13" t="s">
        <v>73</v>
      </c>
      <c r="AY284" s="256" t="s">
        <v>164</v>
      </c>
    </row>
    <row r="285" s="13" customFormat="1">
      <c r="A285" s="13"/>
      <c r="B285" s="247"/>
      <c r="C285" s="248"/>
      <c r="D285" s="240" t="s">
        <v>177</v>
      </c>
      <c r="E285" s="249" t="s">
        <v>1</v>
      </c>
      <c r="F285" s="250" t="s">
        <v>180</v>
      </c>
      <c r="G285" s="248"/>
      <c r="H285" s="249" t="s">
        <v>1</v>
      </c>
      <c r="I285" s="251"/>
      <c r="J285" s="248"/>
      <c r="K285" s="248"/>
      <c r="L285" s="252"/>
      <c r="M285" s="253"/>
      <c r="N285" s="254"/>
      <c r="O285" s="254"/>
      <c r="P285" s="254"/>
      <c r="Q285" s="254"/>
      <c r="R285" s="254"/>
      <c r="S285" s="254"/>
      <c r="T285" s="25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6" t="s">
        <v>177</v>
      </c>
      <c r="AU285" s="256" t="s">
        <v>82</v>
      </c>
      <c r="AV285" s="13" t="s">
        <v>80</v>
      </c>
      <c r="AW285" s="13" t="s">
        <v>30</v>
      </c>
      <c r="AX285" s="13" t="s">
        <v>73</v>
      </c>
      <c r="AY285" s="256" t="s">
        <v>164</v>
      </c>
    </row>
    <row r="286" s="14" customFormat="1">
      <c r="A286" s="14"/>
      <c r="B286" s="257"/>
      <c r="C286" s="258"/>
      <c r="D286" s="240" t="s">
        <v>177</v>
      </c>
      <c r="E286" s="259" t="s">
        <v>1</v>
      </c>
      <c r="F286" s="260" t="s">
        <v>358</v>
      </c>
      <c r="G286" s="258"/>
      <c r="H286" s="261">
        <v>2.1000000000000001</v>
      </c>
      <c r="I286" s="262"/>
      <c r="J286" s="258"/>
      <c r="K286" s="258"/>
      <c r="L286" s="263"/>
      <c r="M286" s="264"/>
      <c r="N286" s="265"/>
      <c r="O286" s="265"/>
      <c r="P286" s="265"/>
      <c r="Q286" s="265"/>
      <c r="R286" s="265"/>
      <c r="S286" s="265"/>
      <c r="T286" s="26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7" t="s">
        <v>177</v>
      </c>
      <c r="AU286" s="267" t="s">
        <v>82</v>
      </c>
      <c r="AV286" s="14" t="s">
        <v>82</v>
      </c>
      <c r="AW286" s="14" t="s">
        <v>30</v>
      </c>
      <c r="AX286" s="14" t="s">
        <v>73</v>
      </c>
      <c r="AY286" s="267" t="s">
        <v>164</v>
      </c>
    </row>
    <row r="287" s="13" customFormat="1">
      <c r="A287" s="13"/>
      <c r="B287" s="247"/>
      <c r="C287" s="248"/>
      <c r="D287" s="240" t="s">
        <v>177</v>
      </c>
      <c r="E287" s="249" t="s">
        <v>1</v>
      </c>
      <c r="F287" s="250" t="s">
        <v>178</v>
      </c>
      <c r="G287" s="248"/>
      <c r="H287" s="249" t="s">
        <v>1</v>
      </c>
      <c r="I287" s="251"/>
      <c r="J287" s="248"/>
      <c r="K287" s="248"/>
      <c r="L287" s="252"/>
      <c r="M287" s="253"/>
      <c r="N287" s="254"/>
      <c r="O287" s="254"/>
      <c r="P287" s="254"/>
      <c r="Q287" s="254"/>
      <c r="R287" s="254"/>
      <c r="S287" s="254"/>
      <c r="T287" s="25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6" t="s">
        <v>177</v>
      </c>
      <c r="AU287" s="256" t="s">
        <v>82</v>
      </c>
      <c r="AV287" s="13" t="s">
        <v>80</v>
      </c>
      <c r="AW287" s="13" t="s">
        <v>30</v>
      </c>
      <c r="AX287" s="13" t="s">
        <v>73</v>
      </c>
      <c r="AY287" s="256" t="s">
        <v>164</v>
      </c>
    </row>
    <row r="288" s="14" customFormat="1">
      <c r="A288" s="14"/>
      <c r="B288" s="257"/>
      <c r="C288" s="258"/>
      <c r="D288" s="240" t="s">
        <v>177</v>
      </c>
      <c r="E288" s="259" t="s">
        <v>1</v>
      </c>
      <c r="F288" s="260" t="s">
        <v>359</v>
      </c>
      <c r="G288" s="258"/>
      <c r="H288" s="261">
        <v>5.2919999999999998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7" t="s">
        <v>177</v>
      </c>
      <c r="AU288" s="267" t="s">
        <v>82</v>
      </c>
      <c r="AV288" s="14" t="s">
        <v>82</v>
      </c>
      <c r="AW288" s="14" t="s">
        <v>30</v>
      </c>
      <c r="AX288" s="14" t="s">
        <v>73</v>
      </c>
      <c r="AY288" s="267" t="s">
        <v>164</v>
      </c>
    </row>
    <row r="289" s="15" customFormat="1">
      <c r="A289" s="15"/>
      <c r="B289" s="268"/>
      <c r="C289" s="269"/>
      <c r="D289" s="240" t="s">
        <v>177</v>
      </c>
      <c r="E289" s="270" t="s">
        <v>1</v>
      </c>
      <c r="F289" s="271" t="s">
        <v>182</v>
      </c>
      <c r="G289" s="269"/>
      <c r="H289" s="272">
        <v>7.3920000000000003</v>
      </c>
      <c r="I289" s="273"/>
      <c r="J289" s="269"/>
      <c r="K289" s="269"/>
      <c r="L289" s="274"/>
      <c r="M289" s="275"/>
      <c r="N289" s="276"/>
      <c r="O289" s="276"/>
      <c r="P289" s="276"/>
      <c r="Q289" s="276"/>
      <c r="R289" s="276"/>
      <c r="S289" s="276"/>
      <c r="T289" s="27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8" t="s">
        <v>177</v>
      </c>
      <c r="AU289" s="278" t="s">
        <v>82</v>
      </c>
      <c r="AV289" s="15" t="s">
        <v>171</v>
      </c>
      <c r="AW289" s="15" t="s">
        <v>30</v>
      </c>
      <c r="AX289" s="15" t="s">
        <v>80</v>
      </c>
      <c r="AY289" s="278" t="s">
        <v>164</v>
      </c>
    </row>
    <row r="290" s="2" customFormat="1" ht="24.15" customHeight="1">
      <c r="A290" s="38"/>
      <c r="B290" s="39"/>
      <c r="C290" s="227" t="s">
        <v>360</v>
      </c>
      <c r="D290" s="227" t="s">
        <v>166</v>
      </c>
      <c r="E290" s="228" t="s">
        <v>361</v>
      </c>
      <c r="F290" s="229" t="s">
        <v>362</v>
      </c>
      <c r="G290" s="230" t="s">
        <v>202</v>
      </c>
      <c r="H290" s="231">
        <v>0.441</v>
      </c>
      <c r="I290" s="232"/>
      <c r="J290" s="233">
        <f>ROUND(I290*H290,2)</f>
        <v>0</v>
      </c>
      <c r="K290" s="229" t="s">
        <v>170</v>
      </c>
      <c r="L290" s="44"/>
      <c r="M290" s="234" t="s">
        <v>1</v>
      </c>
      <c r="N290" s="235" t="s">
        <v>38</v>
      </c>
      <c r="O290" s="91"/>
      <c r="P290" s="236">
        <f>O290*H290</f>
        <v>0</v>
      </c>
      <c r="Q290" s="236">
        <v>0</v>
      </c>
      <c r="R290" s="236">
        <f>Q290*H290</f>
        <v>0</v>
      </c>
      <c r="S290" s="236">
        <v>2.6000000000000001</v>
      </c>
      <c r="T290" s="237">
        <f>S290*H290</f>
        <v>1.1466000000000001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8" t="s">
        <v>171</v>
      </c>
      <c r="AT290" s="238" t="s">
        <v>166</v>
      </c>
      <c r="AU290" s="238" t="s">
        <v>82</v>
      </c>
      <c r="AY290" s="17" t="s">
        <v>164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7" t="s">
        <v>80</v>
      </c>
      <c r="BK290" s="239">
        <f>ROUND(I290*H290,2)</f>
        <v>0</v>
      </c>
      <c r="BL290" s="17" t="s">
        <v>171</v>
      </c>
      <c r="BM290" s="238" t="s">
        <v>363</v>
      </c>
    </row>
    <row r="291" s="2" customFormat="1">
      <c r="A291" s="38"/>
      <c r="B291" s="39"/>
      <c r="C291" s="40"/>
      <c r="D291" s="240" t="s">
        <v>173</v>
      </c>
      <c r="E291" s="40"/>
      <c r="F291" s="241" t="s">
        <v>364</v>
      </c>
      <c r="G291" s="40"/>
      <c r="H291" s="40"/>
      <c r="I291" s="242"/>
      <c r="J291" s="40"/>
      <c r="K291" s="40"/>
      <c r="L291" s="44"/>
      <c r="M291" s="243"/>
      <c r="N291" s="244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173</v>
      </c>
      <c r="AU291" s="17" t="s">
        <v>82</v>
      </c>
    </row>
    <row r="292" s="2" customFormat="1">
      <c r="A292" s="38"/>
      <c r="B292" s="39"/>
      <c r="C292" s="40"/>
      <c r="D292" s="245" t="s">
        <v>175</v>
      </c>
      <c r="E292" s="40"/>
      <c r="F292" s="246" t="s">
        <v>365</v>
      </c>
      <c r="G292" s="40"/>
      <c r="H292" s="40"/>
      <c r="I292" s="242"/>
      <c r="J292" s="40"/>
      <c r="K292" s="40"/>
      <c r="L292" s="44"/>
      <c r="M292" s="243"/>
      <c r="N292" s="244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175</v>
      </c>
      <c r="AU292" s="17" t="s">
        <v>82</v>
      </c>
    </row>
    <row r="293" s="2" customFormat="1">
      <c r="A293" s="38"/>
      <c r="B293" s="39"/>
      <c r="C293" s="40"/>
      <c r="D293" s="240" t="s">
        <v>206</v>
      </c>
      <c r="E293" s="40"/>
      <c r="F293" s="279" t="s">
        <v>366</v>
      </c>
      <c r="G293" s="40"/>
      <c r="H293" s="40"/>
      <c r="I293" s="242"/>
      <c r="J293" s="40"/>
      <c r="K293" s="40"/>
      <c r="L293" s="44"/>
      <c r="M293" s="243"/>
      <c r="N293" s="244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206</v>
      </c>
      <c r="AU293" s="17" t="s">
        <v>82</v>
      </c>
    </row>
    <row r="294" s="13" customFormat="1">
      <c r="A294" s="13"/>
      <c r="B294" s="247"/>
      <c r="C294" s="248"/>
      <c r="D294" s="240" t="s">
        <v>177</v>
      </c>
      <c r="E294" s="249" t="s">
        <v>1</v>
      </c>
      <c r="F294" s="250" t="s">
        <v>309</v>
      </c>
      <c r="G294" s="248"/>
      <c r="H294" s="249" t="s">
        <v>1</v>
      </c>
      <c r="I294" s="251"/>
      <c r="J294" s="248"/>
      <c r="K294" s="248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177</v>
      </c>
      <c r="AU294" s="256" t="s">
        <v>82</v>
      </c>
      <c r="AV294" s="13" t="s">
        <v>80</v>
      </c>
      <c r="AW294" s="13" t="s">
        <v>30</v>
      </c>
      <c r="AX294" s="13" t="s">
        <v>73</v>
      </c>
      <c r="AY294" s="256" t="s">
        <v>164</v>
      </c>
    </row>
    <row r="295" s="14" customFormat="1">
      <c r="A295" s="14"/>
      <c r="B295" s="257"/>
      <c r="C295" s="258"/>
      <c r="D295" s="240" t="s">
        <v>177</v>
      </c>
      <c r="E295" s="259" t="s">
        <v>1</v>
      </c>
      <c r="F295" s="260" t="s">
        <v>289</v>
      </c>
      <c r="G295" s="258"/>
      <c r="H295" s="261">
        <v>0.441</v>
      </c>
      <c r="I295" s="262"/>
      <c r="J295" s="258"/>
      <c r="K295" s="258"/>
      <c r="L295" s="263"/>
      <c r="M295" s="264"/>
      <c r="N295" s="265"/>
      <c r="O295" s="265"/>
      <c r="P295" s="265"/>
      <c r="Q295" s="265"/>
      <c r="R295" s="265"/>
      <c r="S295" s="265"/>
      <c r="T295" s="26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7" t="s">
        <v>177</v>
      </c>
      <c r="AU295" s="267" t="s">
        <v>82</v>
      </c>
      <c r="AV295" s="14" t="s">
        <v>82</v>
      </c>
      <c r="AW295" s="14" t="s">
        <v>30</v>
      </c>
      <c r="AX295" s="14" t="s">
        <v>73</v>
      </c>
      <c r="AY295" s="267" t="s">
        <v>164</v>
      </c>
    </row>
    <row r="296" s="15" customFormat="1">
      <c r="A296" s="15"/>
      <c r="B296" s="268"/>
      <c r="C296" s="269"/>
      <c r="D296" s="240" t="s">
        <v>177</v>
      </c>
      <c r="E296" s="270" t="s">
        <v>1</v>
      </c>
      <c r="F296" s="271" t="s">
        <v>182</v>
      </c>
      <c r="G296" s="269"/>
      <c r="H296" s="272">
        <v>0.441</v>
      </c>
      <c r="I296" s="273"/>
      <c r="J296" s="269"/>
      <c r="K296" s="269"/>
      <c r="L296" s="274"/>
      <c r="M296" s="275"/>
      <c r="N296" s="276"/>
      <c r="O296" s="276"/>
      <c r="P296" s="276"/>
      <c r="Q296" s="276"/>
      <c r="R296" s="276"/>
      <c r="S296" s="276"/>
      <c r="T296" s="27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8" t="s">
        <v>177</v>
      </c>
      <c r="AU296" s="278" t="s">
        <v>82</v>
      </c>
      <c r="AV296" s="15" t="s">
        <v>171</v>
      </c>
      <c r="AW296" s="15" t="s">
        <v>30</v>
      </c>
      <c r="AX296" s="15" t="s">
        <v>80</v>
      </c>
      <c r="AY296" s="278" t="s">
        <v>164</v>
      </c>
    </row>
    <row r="297" s="2" customFormat="1" ht="24.15" customHeight="1">
      <c r="A297" s="38"/>
      <c r="B297" s="39"/>
      <c r="C297" s="227" t="s">
        <v>367</v>
      </c>
      <c r="D297" s="227" t="s">
        <v>166</v>
      </c>
      <c r="E297" s="228" t="s">
        <v>368</v>
      </c>
      <c r="F297" s="229" t="s">
        <v>369</v>
      </c>
      <c r="G297" s="230" t="s">
        <v>169</v>
      </c>
      <c r="H297" s="231">
        <v>352.05000000000001</v>
      </c>
      <c r="I297" s="232"/>
      <c r="J297" s="233">
        <f>ROUND(I297*H297,2)</f>
        <v>0</v>
      </c>
      <c r="K297" s="229" t="s">
        <v>170</v>
      </c>
      <c r="L297" s="44"/>
      <c r="M297" s="234" t="s">
        <v>1</v>
      </c>
      <c r="N297" s="235" t="s">
        <v>38</v>
      </c>
      <c r="O297" s="91"/>
      <c r="P297" s="236">
        <f>O297*H297</f>
        <v>0</v>
      </c>
      <c r="Q297" s="236">
        <v>0.048000000000000001</v>
      </c>
      <c r="R297" s="236">
        <f>Q297*H297</f>
        <v>16.898400000000002</v>
      </c>
      <c r="S297" s="236">
        <v>0.048000000000000001</v>
      </c>
      <c r="T297" s="237">
        <f>S297*H297</f>
        <v>16.898400000000002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8" t="s">
        <v>171</v>
      </c>
      <c r="AT297" s="238" t="s">
        <v>166</v>
      </c>
      <c r="AU297" s="238" t="s">
        <v>82</v>
      </c>
      <c r="AY297" s="17" t="s">
        <v>164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7" t="s">
        <v>80</v>
      </c>
      <c r="BK297" s="239">
        <f>ROUND(I297*H297,2)</f>
        <v>0</v>
      </c>
      <c r="BL297" s="17" t="s">
        <v>171</v>
      </c>
      <c r="BM297" s="238" t="s">
        <v>370</v>
      </c>
    </row>
    <row r="298" s="2" customFormat="1">
      <c r="A298" s="38"/>
      <c r="B298" s="39"/>
      <c r="C298" s="40"/>
      <c r="D298" s="240" t="s">
        <v>173</v>
      </c>
      <c r="E298" s="40"/>
      <c r="F298" s="241" t="s">
        <v>371</v>
      </c>
      <c r="G298" s="40"/>
      <c r="H298" s="40"/>
      <c r="I298" s="242"/>
      <c r="J298" s="40"/>
      <c r="K298" s="40"/>
      <c r="L298" s="44"/>
      <c r="M298" s="243"/>
      <c r="N298" s="244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173</v>
      </c>
      <c r="AU298" s="17" t="s">
        <v>82</v>
      </c>
    </row>
    <row r="299" s="2" customFormat="1">
      <c r="A299" s="38"/>
      <c r="B299" s="39"/>
      <c r="C299" s="40"/>
      <c r="D299" s="245" t="s">
        <v>175</v>
      </c>
      <c r="E299" s="40"/>
      <c r="F299" s="246" t="s">
        <v>372</v>
      </c>
      <c r="G299" s="40"/>
      <c r="H299" s="40"/>
      <c r="I299" s="242"/>
      <c r="J299" s="40"/>
      <c r="K299" s="40"/>
      <c r="L299" s="44"/>
      <c r="M299" s="243"/>
      <c r="N299" s="244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175</v>
      </c>
      <c r="AU299" s="17" t="s">
        <v>82</v>
      </c>
    </row>
    <row r="300" s="14" customFormat="1">
      <c r="A300" s="14"/>
      <c r="B300" s="257"/>
      <c r="C300" s="258"/>
      <c r="D300" s="240" t="s">
        <v>177</v>
      </c>
      <c r="E300" s="259" t="s">
        <v>1</v>
      </c>
      <c r="F300" s="260" t="s">
        <v>373</v>
      </c>
      <c r="G300" s="258"/>
      <c r="H300" s="261">
        <v>352.05000000000001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7" t="s">
        <v>177</v>
      </c>
      <c r="AU300" s="267" t="s">
        <v>82</v>
      </c>
      <c r="AV300" s="14" t="s">
        <v>82</v>
      </c>
      <c r="AW300" s="14" t="s">
        <v>30</v>
      </c>
      <c r="AX300" s="14" t="s">
        <v>73</v>
      </c>
      <c r="AY300" s="267" t="s">
        <v>164</v>
      </c>
    </row>
    <row r="301" s="15" customFormat="1">
      <c r="A301" s="15"/>
      <c r="B301" s="268"/>
      <c r="C301" s="269"/>
      <c r="D301" s="240" t="s">
        <v>177</v>
      </c>
      <c r="E301" s="270" t="s">
        <v>1</v>
      </c>
      <c r="F301" s="271" t="s">
        <v>182</v>
      </c>
      <c r="G301" s="269"/>
      <c r="H301" s="272">
        <v>352.05000000000001</v>
      </c>
      <c r="I301" s="273"/>
      <c r="J301" s="269"/>
      <c r="K301" s="269"/>
      <c r="L301" s="274"/>
      <c r="M301" s="275"/>
      <c r="N301" s="276"/>
      <c r="O301" s="276"/>
      <c r="P301" s="276"/>
      <c r="Q301" s="276"/>
      <c r="R301" s="276"/>
      <c r="S301" s="276"/>
      <c r="T301" s="27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8" t="s">
        <v>177</v>
      </c>
      <c r="AU301" s="278" t="s">
        <v>82</v>
      </c>
      <c r="AV301" s="15" t="s">
        <v>171</v>
      </c>
      <c r="AW301" s="15" t="s">
        <v>30</v>
      </c>
      <c r="AX301" s="15" t="s">
        <v>80</v>
      </c>
      <c r="AY301" s="278" t="s">
        <v>164</v>
      </c>
    </row>
    <row r="302" s="2" customFormat="1" ht="24.15" customHeight="1">
      <c r="A302" s="38"/>
      <c r="B302" s="39"/>
      <c r="C302" s="227" t="s">
        <v>374</v>
      </c>
      <c r="D302" s="227" t="s">
        <v>166</v>
      </c>
      <c r="E302" s="228" t="s">
        <v>375</v>
      </c>
      <c r="F302" s="229" t="s">
        <v>376</v>
      </c>
      <c r="G302" s="230" t="s">
        <v>169</v>
      </c>
      <c r="H302" s="231">
        <v>176.024</v>
      </c>
      <c r="I302" s="232"/>
      <c r="J302" s="233">
        <f>ROUND(I302*H302,2)</f>
        <v>0</v>
      </c>
      <c r="K302" s="229" t="s">
        <v>170</v>
      </c>
      <c r="L302" s="44"/>
      <c r="M302" s="234" t="s">
        <v>1</v>
      </c>
      <c r="N302" s="235" t="s">
        <v>38</v>
      </c>
      <c r="O302" s="91"/>
      <c r="P302" s="236">
        <f>O302*H302</f>
        <v>0</v>
      </c>
      <c r="Q302" s="236">
        <v>0</v>
      </c>
      <c r="R302" s="236">
        <f>Q302*H302</f>
        <v>0</v>
      </c>
      <c r="S302" s="236">
        <v>0.0395</v>
      </c>
      <c r="T302" s="237">
        <f>S302*H302</f>
        <v>6.9529480000000001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8" t="s">
        <v>171</v>
      </c>
      <c r="AT302" s="238" t="s">
        <v>166</v>
      </c>
      <c r="AU302" s="238" t="s">
        <v>82</v>
      </c>
      <c r="AY302" s="17" t="s">
        <v>164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7" t="s">
        <v>80</v>
      </c>
      <c r="BK302" s="239">
        <f>ROUND(I302*H302,2)</f>
        <v>0</v>
      </c>
      <c r="BL302" s="17" t="s">
        <v>171</v>
      </c>
      <c r="BM302" s="238" t="s">
        <v>377</v>
      </c>
    </row>
    <row r="303" s="2" customFormat="1">
      <c r="A303" s="38"/>
      <c r="B303" s="39"/>
      <c r="C303" s="40"/>
      <c r="D303" s="240" t="s">
        <v>173</v>
      </c>
      <c r="E303" s="40"/>
      <c r="F303" s="241" t="s">
        <v>378</v>
      </c>
      <c r="G303" s="40"/>
      <c r="H303" s="40"/>
      <c r="I303" s="242"/>
      <c r="J303" s="40"/>
      <c r="K303" s="40"/>
      <c r="L303" s="44"/>
      <c r="M303" s="243"/>
      <c r="N303" s="244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173</v>
      </c>
      <c r="AU303" s="17" t="s">
        <v>82</v>
      </c>
    </row>
    <row r="304" s="2" customFormat="1">
      <c r="A304" s="38"/>
      <c r="B304" s="39"/>
      <c r="C304" s="40"/>
      <c r="D304" s="245" t="s">
        <v>175</v>
      </c>
      <c r="E304" s="40"/>
      <c r="F304" s="246" t="s">
        <v>379</v>
      </c>
      <c r="G304" s="40"/>
      <c r="H304" s="40"/>
      <c r="I304" s="242"/>
      <c r="J304" s="40"/>
      <c r="K304" s="40"/>
      <c r="L304" s="44"/>
      <c r="M304" s="243"/>
      <c r="N304" s="244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175</v>
      </c>
      <c r="AU304" s="17" t="s">
        <v>82</v>
      </c>
    </row>
    <row r="305" s="13" customFormat="1">
      <c r="A305" s="13"/>
      <c r="B305" s="247"/>
      <c r="C305" s="248"/>
      <c r="D305" s="240" t="s">
        <v>177</v>
      </c>
      <c r="E305" s="249" t="s">
        <v>1</v>
      </c>
      <c r="F305" s="250" t="s">
        <v>380</v>
      </c>
      <c r="G305" s="248"/>
      <c r="H305" s="249" t="s">
        <v>1</v>
      </c>
      <c r="I305" s="251"/>
      <c r="J305" s="248"/>
      <c r="K305" s="248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177</v>
      </c>
      <c r="AU305" s="256" t="s">
        <v>82</v>
      </c>
      <c r="AV305" s="13" t="s">
        <v>80</v>
      </c>
      <c r="AW305" s="13" t="s">
        <v>30</v>
      </c>
      <c r="AX305" s="13" t="s">
        <v>73</v>
      </c>
      <c r="AY305" s="256" t="s">
        <v>164</v>
      </c>
    </row>
    <row r="306" s="13" customFormat="1">
      <c r="A306" s="13"/>
      <c r="B306" s="247"/>
      <c r="C306" s="248"/>
      <c r="D306" s="240" t="s">
        <v>177</v>
      </c>
      <c r="E306" s="249" t="s">
        <v>1</v>
      </c>
      <c r="F306" s="250" t="s">
        <v>180</v>
      </c>
      <c r="G306" s="248"/>
      <c r="H306" s="249" t="s">
        <v>1</v>
      </c>
      <c r="I306" s="251"/>
      <c r="J306" s="248"/>
      <c r="K306" s="248"/>
      <c r="L306" s="252"/>
      <c r="M306" s="253"/>
      <c r="N306" s="254"/>
      <c r="O306" s="254"/>
      <c r="P306" s="254"/>
      <c r="Q306" s="254"/>
      <c r="R306" s="254"/>
      <c r="S306" s="254"/>
      <c r="T306" s="25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6" t="s">
        <v>177</v>
      </c>
      <c r="AU306" s="256" t="s">
        <v>82</v>
      </c>
      <c r="AV306" s="13" t="s">
        <v>80</v>
      </c>
      <c r="AW306" s="13" t="s">
        <v>30</v>
      </c>
      <c r="AX306" s="13" t="s">
        <v>73</v>
      </c>
      <c r="AY306" s="256" t="s">
        <v>164</v>
      </c>
    </row>
    <row r="307" s="13" customFormat="1">
      <c r="A307" s="13"/>
      <c r="B307" s="247"/>
      <c r="C307" s="248"/>
      <c r="D307" s="240" t="s">
        <v>177</v>
      </c>
      <c r="E307" s="249" t="s">
        <v>1</v>
      </c>
      <c r="F307" s="250" t="s">
        <v>381</v>
      </c>
      <c r="G307" s="248"/>
      <c r="H307" s="249" t="s">
        <v>1</v>
      </c>
      <c r="I307" s="251"/>
      <c r="J307" s="248"/>
      <c r="K307" s="248"/>
      <c r="L307" s="252"/>
      <c r="M307" s="253"/>
      <c r="N307" s="254"/>
      <c r="O307" s="254"/>
      <c r="P307" s="254"/>
      <c r="Q307" s="254"/>
      <c r="R307" s="254"/>
      <c r="S307" s="254"/>
      <c r="T307" s="25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6" t="s">
        <v>177</v>
      </c>
      <c r="AU307" s="256" t="s">
        <v>82</v>
      </c>
      <c r="AV307" s="13" t="s">
        <v>80</v>
      </c>
      <c r="AW307" s="13" t="s">
        <v>30</v>
      </c>
      <c r="AX307" s="13" t="s">
        <v>73</v>
      </c>
      <c r="AY307" s="256" t="s">
        <v>164</v>
      </c>
    </row>
    <row r="308" s="14" customFormat="1">
      <c r="A308" s="14"/>
      <c r="B308" s="257"/>
      <c r="C308" s="258"/>
      <c r="D308" s="240" t="s">
        <v>177</v>
      </c>
      <c r="E308" s="259" t="s">
        <v>1</v>
      </c>
      <c r="F308" s="260" t="s">
        <v>382</v>
      </c>
      <c r="G308" s="258"/>
      <c r="H308" s="261">
        <v>3.75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177</v>
      </c>
      <c r="AU308" s="267" t="s">
        <v>82</v>
      </c>
      <c r="AV308" s="14" t="s">
        <v>82</v>
      </c>
      <c r="AW308" s="14" t="s">
        <v>30</v>
      </c>
      <c r="AX308" s="14" t="s">
        <v>73</v>
      </c>
      <c r="AY308" s="267" t="s">
        <v>164</v>
      </c>
    </row>
    <row r="309" s="13" customFormat="1">
      <c r="A309" s="13"/>
      <c r="B309" s="247"/>
      <c r="C309" s="248"/>
      <c r="D309" s="240" t="s">
        <v>177</v>
      </c>
      <c r="E309" s="249" t="s">
        <v>1</v>
      </c>
      <c r="F309" s="250" t="s">
        <v>383</v>
      </c>
      <c r="G309" s="248"/>
      <c r="H309" s="249" t="s">
        <v>1</v>
      </c>
      <c r="I309" s="251"/>
      <c r="J309" s="248"/>
      <c r="K309" s="248"/>
      <c r="L309" s="252"/>
      <c r="M309" s="253"/>
      <c r="N309" s="254"/>
      <c r="O309" s="254"/>
      <c r="P309" s="254"/>
      <c r="Q309" s="254"/>
      <c r="R309" s="254"/>
      <c r="S309" s="254"/>
      <c r="T309" s="25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6" t="s">
        <v>177</v>
      </c>
      <c r="AU309" s="256" t="s">
        <v>82</v>
      </c>
      <c r="AV309" s="13" t="s">
        <v>80</v>
      </c>
      <c r="AW309" s="13" t="s">
        <v>30</v>
      </c>
      <c r="AX309" s="13" t="s">
        <v>73</v>
      </c>
      <c r="AY309" s="256" t="s">
        <v>164</v>
      </c>
    </row>
    <row r="310" s="14" customFormat="1">
      <c r="A310" s="14"/>
      <c r="B310" s="257"/>
      <c r="C310" s="258"/>
      <c r="D310" s="240" t="s">
        <v>177</v>
      </c>
      <c r="E310" s="259" t="s">
        <v>1</v>
      </c>
      <c r="F310" s="260" t="s">
        <v>384</v>
      </c>
      <c r="G310" s="258"/>
      <c r="H310" s="261">
        <v>1.2250000000000001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7" t="s">
        <v>177</v>
      </c>
      <c r="AU310" s="267" t="s">
        <v>82</v>
      </c>
      <c r="AV310" s="14" t="s">
        <v>82</v>
      </c>
      <c r="AW310" s="14" t="s">
        <v>30</v>
      </c>
      <c r="AX310" s="14" t="s">
        <v>73</v>
      </c>
      <c r="AY310" s="267" t="s">
        <v>164</v>
      </c>
    </row>
    <row r="311" s="13" customFormat="1">
      <c r="A311" s="13"/>
      <c r="B311" s="247"/>
      <c r="C311" s="248"/>
      <c r="D311" s="240" t="s">
        <v>177</v>
      </c>
      <c r="E311" s="249" t="s">
        <v>1</v>
      </c>
      <c r="F311" s="250" t="s">
        <v>385</v>
      </c>
      <c r="G311" s="248"/>
      <c r="H311" s="249" t="s">
        <v>1</v>
      </c>
      <c r="I311" s="251"/>
      <c r="J311" s="248"/>
      <c r="K311" s="248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177</v>
      </c>
      <c r="AU311" s="256" t="s">
        <v>82</v>
      </c>
      <c r="AV311" s="13" t="s">
        <v>80</v>
      </c>
      <c r="AW311" s="13" t="s">
        <v>30</v>
      </c>
      <c r="AX311" s="13" t="s">
        <v>73</v>
      </c>
      <c r="AY311" s="256" t="s">
        <v>164</v>
      </c>
    </row>
    <row r="312" s="14" customFormat="1">
      <c r="A312" s="14"/>
      <c r="B312" s="257"/>
      <c r="C312" s="258"/>
      <c r="D312" s="240" t="s">
        <v>177</v>
      </c>
      <c r="E312" s="259" t="s">
        <v>1</v>
      </c>
      <c r="F312" s="260" t="s">
        <v>386</v>
      </c>
      <c r="G312" s="258"/>
      <c r="H312" s="261">
        <v>115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7" t="s">
        <v>177</v>
      </c>
      <c r="AU312" s="267" t="s">
        <v>82</v>
      </c>
      <c r="AV312" s="14" t="s">
        <v>82</v>
      </c>
      <c r="AW312" s="14" t="s">
        <v>30</v>
      </c>
      <c r="AX312" s="14" t="s">
        <v>73</v>
      </c>
      <c r="AY312" s="267" t="s">
        <v>164</v>
      </c>
    </row>
    <row r="313" s="13" customFormat="1">
      <c r="A313" s="13"/>
      <c r="B313" s="247"/>
      <c r="C313" s="248"/>
      <c r="D313" s="240" t="s">
        <v>177</v>
      </c>
      <c r="E313" s="249" t="s">
        <v>1</v>
      </c>
      <c r="F313" s="250" t="s">
        <v>178</v>
      </c>
      <c r="G313" s="248"/>
      <c r="H313" s="249" t="s">
        <v>1</v>
      </c>
      <c r="I313" s="251"/>
      <c r="J313" s="248"/>
      <c r="K313" s="248"/>
      <c r="L313" s="252"/>
      <c r="M313" s="253"/>
      <c r="N313" s="254"/>
      <c r="O313" s="254"/>
      <c r="P313" s="254"/>
      <c r="Q313" s="254"/>
      <c r="R313" s="254"/>
      <c r="S313" s="254"/>
      <c r="T313" s="25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6" t="s">
        <v>177</v>
      </c>
      <c r="AU313" s="256" t="s">
        <v>82</v>
      </c>
      <c r="AV313" s="13" t="s">
        <v>80</v>
      </c>
      <c r="AW313" s="13" t="s">
        <v>30</v>
      </c>
      <c r="AX313" s="13" t="s">
        <v>73</v>
      </c>
      <c r="AY313" s="256" t="s">
        <v>164</v>
      </c>
    </row>
    <row r="314" s="13" customFormat="1">
      <c r="A314" s="13"/>
      <c r="B314" s="247"/>
      <c r="C314" s="248"/>
      <c r="D314" s="240" t="s">
        <v>177</v>
      </c>
      <c r="E314" s="249" t="s">
        <v>1</v>
      </c>
      <c r="F314" s="250" t="s">
        <v>381</v>
      </c>
      <c r="G314" s="248"/>
      <c r="H314" s="249" t="s">
        <v>1</v>
      </c>
      <c r="I314" s="251"/>
      <c r="J314" s="248"/>
      <c r="K314" s="248"/>
      <c r="L314" s="252"/>
      <c r="M314" s="253"/>
      <c r="N314" s="254"/>
      <c r="O314" s="254"/>
      <c r="P314" s="254"/>
      <c r="Q314" s="254"/>
      <c r="R314" s="254"/>
      <c r="S314" s="254"/>
      <c r="T314" s="25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6" t="s">
        <v>177</v>
      </c>
      <c r="AU314" s="256" t="s">
        <v>82</v>
      </c>
      <c r="AV314" s="13" t="s">
        <v>80</v>
      </c>
      <c r="AW314" s="13" t="s">
        <v>30</v>
      </c>
      <c r="AX314" s="13" t="s">
        <v>73</v>
      </c>
      <c r="AY314" s="256" t="s">
        <v>164</v>
      </c>
    </row>
    <row r="315" s="14" customFormat="1">
      <c r="A315" s="14"/>
      <c r="B315" s="257"/>
      <c r="C315" s="258"/>
      <c r="D315" s="240" t="s">
        <v>177</v>
      </c>
      <c r="E315" s="259" t="s">
        <v>1</v>
      </c>
      <c r="F315" s="260" t="s">
        <v>387</v>
      </c>
      <c r="G315" s="258"/>
      <c r="H315" s="261">
        <v>14.175000000000001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7" t="s">
        <v>177</v>
      </c>
      <c r="AU315" s="267" t="s">
        <v>82</v>
      </c>
      <c r="AV315" s="14" t="s">
        <v>82</v>
      </c>
      <c r="AW315" s="14" t="s">
        <v>30</v>
      </c>
      <c r="AX315" s="14" t="s">
        <v>73</v>
      </c>
      <c r="AY315" s="267" t="s">
        <v>164</v>
      </c>
    </row>
    <row r="316" s="13" customFormat="1">
      <c r="A316" s="13"/>
      <c r="B316" s="247"/>
      <c r="C316" s="248"/>
      <c r="D316" s="240" t="s">
        <v>177</v>
      </c>
      <c r="E316" s="249" t="s">
        <v>1</v>
      </c>
      <c r="F316" s="250" t="s">
        <v>383</v>
      </c>
      <c r="G316" s="248"/>
      <c r="H316" s="249" t="s">
        <v>1</v>
      </c>
      <c r="I316" s="251"/>
      <c r="J316" s="248"/>
      <c r="K316" s="248"/>
      <c r="L316" s="252"/>
      <c r="M316" s="253"/>
      <c r="N316" s="254"/>
      <c r="O316" s="254"/>
      <c r="P316" s="254"/>
      <c r="Q316" s="254"/>
      <c r="R316" s="254"/>
      <c r="S316" s="254"/>
      <c r="T316" s="25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6" t="s">
        <v>177</v>
      </c>
      <c r="AU316" s="256" t="s">
        <v>82</v>
      </c>
      <c r="AV316" s="13" t="s">
        <v>80</v>
      </c>
      <c r="AW316" s="13" t="s">
        <v>30</v>
      </c>
      <c r="AX316" s="13" t="s">
        <v>73</v>
      </c>
      <c r="AY316" s="256" t="s">
        <v>164</v>
      </c>
    </row>
    <row r="317" s="14" customFormat="1">
      <c r="A317" s="14"/>
      <c r="B317" s="257"/>
      <c r="C317" s="258"/>
      <c r="D317" s="240" t="s">
        <v>177</v>
      </c>
      <c r="E317" s="259" t="s">
        <v>1</v>
      </c>
      <c r="F317" s="260" t="s">
        <v>388</v>
      </c>
      <c r="G317" s="258"/>
      <c r="H317" s="261">
        <v>1.25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7" t="s">
        <v>177</v>
      </c>
      <c r="AU317" s="267" t="s">
        <v>82</v>
      </c>
      <c r="AV317" s="14" t="s">
        <v>82</v>
      </c>
      <c r="AW317" s="14" t="s">
        <v>30</v>
      </c>
      <c r="AX317" s="14" t="s">
        <v>73</v>
      </c>
      <c r="AY317" s="267" t="s">
        <v>164</v>
      </c>
    </row>
    <row r="318" s="13" customFormat="1">
      <c r="A318" s="13"/>
      <c r="B318" s="247"/>
      <c r="C318" s="248"/>
      <c r="D318" s="240" t="s">
        <v>177</v>
      </c>
      <c r="E318" s="249" t="s">
        <v>1</v>
      </c>
      <c r="F318" s="250" t="s">
        <v>389</v>
      </c>
      <c r="G318" s="248"/>
      <c r="H318" s="249" t="s">
        <v>1</v>
      </c>
      <c r="I318" s="251"/>
      <c r="J318" s="248"/>
      <c r="K318" s="248"/>
      <c r="L318" s="252"/>
      <c r="M318" s="253"/>
      <c r="N318" s="254"/>
      <c r="O318" s="254"/>
      <c r="P318" s="254"/>
      <c r="Q318" s="254"/>
      <c r="R318" s="254"/>
      <c r="S318" s="254"/>
      <c r="T318" s="25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6" t="s">
        <v>177</v>
      </c>
      <c r="AU318" s="256" t="s">
        <v>82</v>
      </c>
      <c r="AV318" s="13" t="s">
        <v>80</v>
      </c>
      <c r="AW318" s="13" t="s">
        <v>30</v>
      </c>
      <c r="AX318" s="13" t="s">
        <v>73</v>
      </c>
      <c r="AY318" s="256" t="s">
        <v>164</v>
      </c>
    </row>
    <row r="319" s="14" customFormat="1">
      <c r="A319" s="14"/>
      <c r="B319" s="257"/>
      <c r="C319" s="258"/>
      <c r="D319" s="240" t="s">
        <v>177</v>
      </c>
      <c r="E319" s="259" t="s">
        <v>1</v>
      </c>
      <c r="F319" s="260" t="s">
        <v>390</v>
      </c>
      <c r="G319" s="258"/>
      <c r="H319" s="261">
        <v>40.624000000000002</v>
      </c>
      <c r="I319" s="262"/>
      <c r="J319" s="258"/>
      <c r="K319" s="258"/>
      <c r="L319" s="263"/>
      <c r="M319" s="264"/>
      <c r="N319" s="265"/>
      <c r="O319" s="265"/>
      <c r="P319" s="265"/>
      <c r="Q319" s="265"/>
      <c r="R319" s="265"/>
      <c r="S319" s="265"/>
      <c r="T319" s="26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7" t="s">
        <v>177</v>
      </c>
      <c r="AU319" s="267" t="s">
        <v>82</v>
      </c>
      <c r="AV319" s="14" t="s">
        <v>82</v>
      </c>
      <c r="AW319" s="14" t="s">
        <v>30</v>
      </c>
      <c r="AX319" s="14" t="s">
        <v>73</v>
      </c>
      <c r="AY319" s="267" t="s">
        <v>164</v>
      </c>
    </row>
    <row r="320" s="15" customFormat="1">
      <c r="A320" s="15"/>
      <c r="B320" s="268"/>
      <c r="C320" s="269"/>
      <c r="D320" s="240" t="s">
        <v>177</v>
      </c>
      <c r="E320" s="270" t="s">
        <v>1</v>
      </c>
      <c r="F320" s="271" t="s">
        <v>182</v>
      </c>
      <c r="G320" s="269"/>
      <c r="H320" s="272">
        <v>176.024</v>
      </c>
      <c r="I320" s="273"/>
      <c r="J320" s="269"/>
      <c r="K320" s="269"/>
      <c r="L320" s="274"/>
      <c r="M320" s="275"/>
      <c r="N320" s="276"/>
      <c r="O320" s="276"/>
      <c r="P320" s="276"/>
      <c r="Q320" s="276"/>
      <c r="R320" s="276"/>
      <c r="S320" s="276"/>
      <c r="T320" s="277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8" t="s">
        <v>177</v>
      </c>
      <c r="AU320" s="278" t="s">
        <v>82</v>
      </c>
      <c r="AV320" s="15" t="s">
        <v>171</v>
      </c>
      <c r="AW320" s="15" t="s">
        <v>30</v>
      </c>
      <c r="AX320" s="15" t="s">
        <v>80</v>
      </c>
      <c r="AY320" s="278" t="s">
        <v>164</v>
      </c>
    </row>
    <row r="321" s="2" customFormat="1" ht="24.15" customHeight="1">
      <c r="A321" s="38"/>
      <c r="B321" s="39"/>
      <c r="C321" s="227" t="s">
        <v>391</v>
      </c>
      <c r="D321" s="227" t="s">
        <v>166</v>
      </c>
      <c r="E321" s="228" t="s">
        <v>392</v>
      </c>
      <c r="F321" s="229" t="s">
        <v>393</v>
      </c>
      <c r="G321" s="230" t="s">
        <v>202</v>
      </c>
      <c r="H321" s="231">
        <v>7.5599999999999996</v>
      </c>
      <c r="I321" s="232"/>
      <c r="J321" s="233">
        <f>ROUND(I321*H321,2)</f>
        <v>0</v>
      </c>
      <c r="K321" s="229" t="s">
        <v>170</v>
      </c>
      <c r="L321" s="44"/>
      <c r="M321" s="234" t="s">
        <v>1</v>
      </c>
      <c r="N321" s="235" t="s">
        <v>38</v>
      </c>
      <c r="O321" s="91"/>
      <c r="P321" s="236">
        <f>O321*H321</f>
        <v>0</v>
      </c>
      <c r="Q321" s="236">
        <v>0.50375000000000003</v>
      </c>
      <c r="R321" s="236">
        <f>Q321*H321</f>
        <v>3.8083499999999999</v>
      </c>
      <c r="S321" s="236">
        <v>2.5</v>
      </c>
      <c r="T321" s="237">
        <f>S321*H321</f>
        <v>18.899999999999999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8" t="s">
        <v>171</v>
      </c>
      <c r="AT321" s="238" t="s">
        <v>166</v>
      </c>
      <c r="AU321" s="238" t="s">
        <v>82</v>
      </c>
      <c r="AY321" s="17" t="s">
        <v>164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7" t="s">
        <v>80</v>
      </c>
      <c r="BK321" s="239">
        <f>ROUND(I321*H321,2)</f>
        <v>0</v>
      </c>
      <c r="BL321" s="17" t="s">
        <v>171</v>
      </c>
      <c r="BM321" s="238" t="s">
        <v>394</v>
      </c>
    </row>
    <row r="322" s="2" customFormat="1">
      <c r="A322" s="38"/>
      <c r="B322" s="39"/>
      <c r="C322" s="40"/>
      <c r="D322" s="240" t="s">
        <v>173</v>
      </c>
      <c r="E322" s="40"/>
      <c r="F322" s="241" t="s">
        <v>395</v>
      </c>
      <c r="G322" s="40"/>
      <c r="H322" s="40"/>
      <c r="I322" s="242"/>
      <c r="J322" s="40"/>
      <c r="K322" s="40"/>
      <c r="L322" s="44"/>
      <c r="M322" s="243"/>
      <c r="N322" s="244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173</v>
      </c>
      <c r="AU322" s="17" t="s">
        <v>82</v>
      </c>
    </row>
    <row r="323" s="2" customFormat="1">
      <c r="A323" s="38"/>
      <c r="B323" s="39"/>
      <c r="C323" s="40"/>
      <c r="D323" s="245" t="s">
        <v>175</v>
      </c>
      <c r="E323" s="40"/>
      <c r="F323" s="246" t="s">
        <v>396</v>
      </c>
      <c r="G323" s="40"/>
      <c r="H323" s="40"/>
      <c r="I323" s="242"/>
      <c r="J323" s="40"/>
      <c r="K323" s="40"/>
      <c r="L323" s="44"/>
      <c r="M323" s="243"/>
      <c r="N323" s="244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175</v>
      </c>
      <c r="AU323" s="17" t="s">
        <v>82</v>
      </c>
    </row>
    <row r="324" s="2" customFormat="1">
      <c r="A324" s="38"/>
      <c r="B324" s="39"/>
      <c r="C324" s="40"/>
      <c r="D324" s="240" t="s">
        <v>206</v>
      </c>
      <c r="E324" s="40"/>
      <c r="F324" s="279" t="s">
        <v>397</v>
      </c>
      <c r="G324" s="40"/>
      <c r="H324" s="40"/>
      <c r="I324" s="242"/>
      <c r="J324" s="40"/>
      <c r="K324" s="40"/>
      <c r="L324" s="44"/>
      <c r="M324" s="243"/>
      <c r="N324" s="244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206</v>
      </c>
      <c r="AU324" s="17" t="s">
        <v>82</v>
      </c>
    </row>
    <row r="325" s="13" customFormat="1">
      <c r="A325" s="13"/>
      <c r="B325" s="247"/>
      <c r="C325" s="248"/>
      <c r="D325" s="240" t="s">
        <v>177</v>
      </c>
      <c r="E325" s="249" t="s">
        <v>1</v>
      </c>
      <c r="F325" s="250" t="s">
        <v>398</v>
      </c>
      <c r="G325" s="248"/>
      <c r="H325" s="249" t="s">
        <v>1</v>
      </c>
      <c r="I325" s="251"/>
      <c r="J325" s="248"/>
      <c r="K325" s="248"/>
      <c r="L325" s="252"/>
      <c r="M325" s="253"/>
      <c r="N325" s="254"/>
      <c r="O325" s="254"/>
      <c r="P325" s="254"/>
      <c r="Q325" s="254"/>
      <c r="R325" s="254"/>
      <c r="S325" s="254"/>
      <c r="T325" s="25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6" t="s">
        <v>177</v>
      </c>
      <c r="AU325" s="256" t="s">
        <v>82</v>
      </c>
      <c r="AV325" s="13" t="s">
        <v>80</v>
      </c>
      <c r="AW325" s="13" t="s">
        <v>30</v>
      </c>
      <c r="AX325" s="13" t="s">
        <v>73</v>
      </c>
      <c r="AY325" s="256" t="s">
        <v>164</v>
      </c>
    </row>
    <row r="326" s="14" customFormat="1">
      <c r="A326" s="14"/>
      <c r="B326" s="257"/>
      <c r="C326" s="258"/>
      <c r="D326" s="240" t="s">
        <v>177</v>
      </c>
      <c r="E326" s="259" t="s">
        <v>1</v>
      </c>
      <c r="F326" s="260" t="s">
        <v>399</v>
      </c>
      <c r="G326" s="258"/>
      <c r="H326" s="261">
        <v>2.5600000000000001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7" t="s">
        <v>177</v>
      </c>
      <c r="AU326" s="267" t="s">
        <v>82</v>
      </c>
      <c r="AV326" s="14" t="s">
        <v>82</v>
      </c>
      <c r="AW326" s="14" t="s">
        <v>30</v>
      </c>
      <c r="AX326" s="14" t="s">
        <v>73</v>
      </c>
      <c r="AY326" s="267" t="s">
        <v>164</v>
      </c>
    </row>
    <row r="327" s="13" customFormat="1">
      <c r="A327" s="13"/>
      <c r="B327" s="247"/>
      <c r="C327" s="248"/>
      <c r="D327" s="240" t="s">
        <v>177</v>
      </c>
      <c r="E327" s="249" t="s">
        <v>1</v>
      </c>
      <c r="F327" s="250" t="s">
        <v>400</v>
      </c>
      <c r="G327" s="248"/>
      <c r="H327" s="249" t="s">
        <v>1</v>
      </c>
      <c r="I327" s="251"/>
      <c r="J327" s="248"/>
      <c r="K327" s="248"/>
      <c r="L327" s="252"/>
      <c r="M327" s="253"/>
      <c r="N327" s="254"/>
      <c r="O327" s="254"/>
      <c r="P327" s="254"/>
      <c r="Q327" s="254"/>
      <c r="R327" s="254"/>
      <c r="S327" s="254"/>
      <c r="T327" s="25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6" t="s">
        <v>177</v>
      </c>
      <c r="AU327" s="256" t="s">
        <v>82</v>
      </c>
      <c r="AV327" s="13" t="s">
        <v>80</v>
      </c>
      <c r="AW327" s="13" t="s">
        <v>30</v>
      </c>
      <c r="AX327" s="13" t="s">
        <v>73</v>
      </c>
      <c r="AY327" s="256" t="s">
        <v>164</v>
      </c>
    </row>
    <row r="328" s="14" customFormat="1">
      <c r="A328" s="14"/>
      <c r="B328" s="257"/>
      <c r="C328" s="258"/>
      <c r="D328" s="240" t="s">
        <v>177</v>
      </c>
      <c r="E328" s="259" t="s">
        <v>1</v>
      </c>
      <c r="F328" s="260" t="s">
        <v>82</v>
      </c>
      <c r="G328" s="258"/>
      <c r="H328" s="261">
        <v>2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7" t="s">
        <v>177</v>
      </c>
      <c r="AU328" s="267" t="s">
        <v>82</v>
      </c>
      <c r="AV328" s="14" t="s">
        <v>82</v>
      </c>
      <c r="AW328" s="14" t="s">
        <v>30</v>
      </c>
      <c r="AX328" s="14" t="s">
        <v>73</v>
      </c>
      <c r="AY328" s="267" t="s">
        <v>164</v>
      </c>
    </row>
    <row r="329" s="13" customFormat="1">
      <c r="A329" s="13"/>
      <c r="B329" s="247"/>
      <c r="C329" s="248"/>
      <c r="D329" s="240" t="s">
        <v>177</v>
      </c>
      <c r="E329" s="249" t="s">
        <v>1</v>
      </c>
      <c r="F329" s="250" t="s">
        <v>401</v>
      </c>
      <c r="G329" s="248"/>
      <c r="H329" s="249" t="s">
        <v>1</v>
      </c>
      <c r="I329" s="251"/>
      <c r="J329" s="248"/>
      <c r="K329" s="248"/>
      <c r="L329" s="252"/>
      <c r="M329" s="253"/>
      <c r="N329" s="254"/>
      <c r="O329" s="254"/>
      <c r="P329" s="254"/>
      <c r="Q329" s="254"/>
      <c r="R329" s="254"/>
      <c r="S329" s="254"/>
      <c r="T329" s="25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6" t="s">
        <v>177</v>
      </c>
      <c r="AU329" s="256" t="s">
        <v>82</v>
      </c>
      <c r="AV329" s="13" t="s">
        <v>80</v>
      </c>
      <c r="AW329" s="13" t="s">
        <v>30</v>
      </c>
      <c r="AX329" s="13" t="s">
        <v>73</v>
      </c>
      <c r="AY329" s="256" t="s">
        <v>164</v>
      </c>
    </row>
    <row r="330" s="14" customFormat="1">
      <c r="A330" s="14"/>
      <c r="B330" s="257"/>
      <c r="C330" s="258"/>
      <c r="D330" s="240" t="s">
        <v>177</v>
      </c>
      <c r="E330" s="259" t="s">
        <v>1</v>
      </c>
      <c r="F330" s="260" t="s">
        <v>111</v>
      </c>
      <c r="G330" s="258"/>
      <c r="H330" s="261">
        <v>3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7" t="s">
        <v>177</v>
      </c>
      <c r="AU330" s="267" t="s">
        <v>82</v>
      </c>
      <c r="AV330" s="14" t="s">
        <v>82</v>
      </c>
      <c r="AW330" s="14" t="s">
        <v>30</v>
      </c>
      <c r="AX330" s="14" t="s">
        <v>73</v>
      </c>
      <c r="AY330" s="267" t="s">
        <v>164</v>
      </c>
    </row>
    <row r="331" s="15" customFormat="1">
      <c r="A331" s="15"/>
      <c r="B331" s="268"/>
      <c r="C331" s="269"/>
      <c r="D331" s="240" t="s">
        <v>177</v>
      </c>
      <c r="E331" s="270" t="s">
        <v>1</v>
      </c>
      <c r="F331" s="271" t="s">
        <v>182</v>
      </c>
      <c r="G331" s="269"/>
      <c r="H331" s="272">
        <v>7.5599999999999996</v>
      </c>
      <c r="I331" s="273"/>
      <c r="J331" s="269"/>
      <c r="K331" s="269"/>
      <c r="L331" s="274"/>
      <c r="M331" s="275"/>
      <c r="N331" s="276"/>
      <c r="O331" s="276"/>
      <c r="P331" s="276"/>
      <c r="Q331" s="276"/>
      <c r="R331" s="276"/>
      <c r="S331" s="276"/>
      <c r="T331" s="27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8" t="s">
        <v>177</v>
      </c>
      <c r="AU331" s="278" t="s">
        <v>82</v>
      </c>
      <c r="AV331" s="15" t="s">
        <v>171</v>
      </c>
      <c r="AW331" s="15" t="s">
        <v>30</v>
      </c>
      <c r="AX331" s="15" t="s">
        <v>80</v>
      </c>
      <c r="AY331" s="278" t="s">
        <v>164</v>
      </c>
    </row>
    <row r="332" s="2" customFormat="1" ht="16.5" customHeight="1">
      <c r="A332" s="38"/>
      <c r="B332" s="39"/>
      <c r="C332" s="280" t="s">
        <v>402</v>
      </c>
      <c r="D332" s="280" t="s">
        <v>243</v>
      </c>
      <c r="E332" s="281" t="s">
        <v>403</v>
      </c>
      <c r="F332" s="282" t="s">
        <v>404</v>
      </c>
      <c r="G332" s="283" t="s">
        <v>216</v>
      </c>
      <c r="H332" s="284">
        <v>10.584</v>
      </c>
      <c r="I332" s="285"/>
      <c r="J332" s="286">
        <f>ROUND(I332*H332,2)</f>
        <v>0</v>
      </c>
      <c r="K332" s="282" t="s">
        <v>170</v>
      </c>
      <c r="L332" s="287"/>
      <c r="M332" s="288" t="s">
        <v>1</v>
      </c>
      <c r="N332" s="289" t="s">
        <v>38</v>
      </c>
      <c r="O332" s="91"/>
      <c r="P332" s="236">
        <f>O332*H332</f>
        <v>0</v>
      </c>
      <c r="Q332" s="236">
        <v>1</v>
      </c>
      <c r="R332" s="236">
        <f>Q332*H332</f>
        <v>10.584</v>
      </c>
      <c r="S332" s="236">
        <v>0</v>
      </c>
      <c r="T332" s="23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8" t="s">
        <v>231</v>
      </c>
      <c r="AT332" s="238" t="s">
        <v>243</v>
      </c>
      <c r="AU332" s="238" t="s">
        <v>82</v>
      </c>
      <c r="AY332" s="17" t="s">
        <v>164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7" t="s">
        <v>80</v>
      </c>
      <c r="BK332" s="239">
        <f>ROUND(I332*H332,2)</f>
        <v>0</v>
      </c>
      <c r="BL332" s="17" t="s">
        <v>171</v>
      </c>
      <c r="BM332" s="238" t="s">
        <v>405</v>
      </c>
    </row>
    <row r="333" s="2" customFormat="1">
      <c r="A333" s="38"/>
      <c r="B333" s="39"/>
      <c r="C333" s="40"/>
      <c r="D333" s="240" t="s">
        <v>173</v>
      </c>
      <c r="E333" s="40"/>
      <c r="F333" s="241" t="s">
        <v>404</v>
      </c>
      <c r="G333" s="40"/>
      <c r="H333" s="40"/>
      <c r="I333" s="242"/>
      <c r="J333" s="40"/>
      <c r="K333" s="40"/>
      <c r="L333" s="44"/>
      <c r="M333" s="243"/>
      <c r="N333" s="244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173</v>
      </c>
      <c r="AU333" s="17" t="s">
        <v>82</v>
      </c>
    </row>
    <row r="334" s="13" customFormat="1">
      <c r="A334" s="13"/>
      <c r="B334" s="247"/>
      <c r="C334" s="248"/>
      <c r="D334" s="240" t="s">
        <v>177</v>
      </c>
      <c r="E334" s="249" t="s">
        <v>1</v>
      </c>
      <c r="F334" s="250" t="s">
        <v>406</v>
      </c>
      <c r="G334" s="248"/>
      <c r="H334" s="249" t="s">
        <v>1</v>
      </c>
      <c r="I334" s="251"/>
      <c r="J334" s="248"/>
      <c r="K334" s="248"/>
      <c r="L334" s="252"/>
      <c r="M334" s="253"/>
      <c r="N334" s="254"/>
      <c r="O334" s="254"/>
      <c r="P334" s="254"/>
      <c r="Q334" s="254"/>
      <c r="R334" s="254"/>
      <c r="S334" s="254"/>
      <c r="T334" s="25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6" t="s">
        <v>177</v>
      </c>
      <c r="AU334" s="256" t="s">
        <v>82</v>
      </c>
      <c r="AV334" s="13" t="s">
        <v>80</v>
      </c>
      <c r="AW334" s="13" t="s">
        <v>30</v>
      </c>
      <c r="AX334" s="13" t="s">
        <v>73</v>
      </c>
      <c r="AY334" s="256" t="s">
        <v>164</v>
      </c>
    </row>
    <row r="335" s="14" customFormat="1">
      <c r="A335" s="14"/>
      <c r="B335" s="257"/>
      <c r="C335" s="258"/>
      <c r="D335" s="240" t="s">
        <v>177</v>
      </c>
      <c r="E335" s="259" t="s">
        <v>1</v>
      </c>
      <c r="F335" s="260" t="s">
        <v>407</v>
      </c>
      <c r="G335" s="258"/>
      <c r="H335" s="261">
        <v>10.584</v>
      </c>
      <c r="I335" s="262"/>
      <c r="J335" s="258"/>
      <c r="K335" s="258"/>
      <c r="L335" s="263"/>
      <c r="M335" s="264"/>
      <c r="N335" s="265"/>
      <c r="O335" s="265"/>
      <c r="P335" s="265"/>
      <c r="Q335" s="265"/>
      <c r="R335" s="265"/>
      <c r="S335" s="265"/>
      <c r="T335" s="26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7" t="s">
        <v>177</v>
      </c>
      <c r="AU335" s="267" t="s">
        <v>82</v>
      </c>
      <c r="AV335" s="14" t="s">
        <v>82</v>
      </c>
      <c r="AW335" s="14" t="s">
        <v>30</v>
      </c>
      <c r="AX335" s="14" t="s">
        <v>73</v>
      </c>
      <c r="AY335" s="267" t="s">
        <v>164</v>
      </c>
    </row>
    <row r="336" s="15" customFormat="1">
      <c r="A336" s="15"/>
      <c r="B336" s="268"/>
      <c r="C336" s="269"/>
      <c r="D336" s="240" t="s">
        <v>177</v>
      </c>
      <c r="E336" s="270" t="s">
        <v>1</v>
      </c>
      <c r="F336" s="271" t="s">
        <v>182</v>
      </c>
      <c r="G336" s="269"/>
      <c r="H336" s="272">
        <v>10.584</v>
      </c>
      <c r="I336" s="273"/>
      <c r="J336" s="269"/>
      <c r="K336" s="269"/>
      <c r="L336" s="274"/>
      <c r="M336" s="275"/>
      <c r="N336" s="276"/>
      <c r="O336" s="276"/>
      <c r="P336" s="276"/>
      <c r="Q336" s="276"/>
      <c r="R336" s="276"/>
      <c r="S336" s="276"/>
      <c r="T336" s="27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8" t="s">
        <v>177</v>
      </c>
      <c r="AU336" s="278" t="s">
        <v>82</v>
      </c>
      <c r="AV336" s="15" t="s">
        <v>171</v>
      </c>
      <c r="AW336" s="15" t="s">
        <v>30</v>
      </c>
      <c r="AX336" s="15" t="s">
        <v>80</v>
      </c>
      <c r="AY336" s="278" t="s">
        <v>164</v>
      </c>
    </row>
    <row r="337" s="2" customFormat="1" ht="24.15" customHeight="1">
      <c r="A337" s="38"/>
      <c r="B337" s="39"/>
      <c r="C337" s="227" t="s">
        <v>408</v>
      </c>
      <c r="D337" s="227" t="s">
        <v>166</v>
      </c>
      <c r="E337" s="228" t="s">
        <v>409</v>
      </c>
      <c r="F337" s="229" t="s">
        <v>410</v>
      </c>
      <c r="G337" s="230" t="s">
        <v>169</v>
      </c>
      <c r="H337" s="231">
        <v>4.9000000000000004</v>
      </c>
      <c r="I337" s="232"/>
      <c r="J337" s="233">
        <f>ROUND(I337*H337,2)</f>
        <v>0</v>
      </c>
      <c r="K337" s="229" t="s">
        <v>170</v>
      </c>
      <c r="L337" s="44"/>
      <c r="M337" s="234" t="s">
        <v>1</v>
      </c>
      <c r="N337" s="235" t="s">
        <v>38</v>
      </c>
      <c r="O337" s="91"/>
      <c r="P337" s="236">
        <f>O337*H337</f>
        <v>0</v>
      </c>
      <c r="Q337" s="236">
        <v>0.011622199999999999</v>
      </c>
      <c r="R337" s="236">
        <f>Q337*H337</f>
        <v>0.056948779999999997</v>
      </c>
      <c r="S337" s="236">
        <v>0</v>
      </c>
      <c r="T337" s="23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8" t="s">
        <v>171</v>
      </c>
      <c r="AT337" s="238" t="s">
        <v>166</v>
      </c>
      <c r="AU337" s="238" t="s">
        <v>82</v>
      </c>
      <c r="AY337" s="17" t="s">
        <v>164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7" t="s">
        <v>80</v>
      </c>
      <c r="BK337" s="239">
        <f>ROUND(I337*H337,2)</f>
        <v>0</v>
      </c>
      <c r="BL337" s="17" t="s">
        <v>171</v>
      </c>
      <c r="BM337" s="238" t="s">
        <v>411</v>
      </c>
    </row>
    <row r="338" s="2" customFormat="1">
      <c r="A338" s="38"/>
      <c r="B338" s="39"/>
      <c r="C338" s="40"/>
      <c r="D338" s="240" t="s">
        <v>173</v>
      </c>
      <c r="E338" s="40"/>
      <c r="F338" s="241" t="s">
        <v>412</v>
      </c>
      <c r="G338" s="40"/>
      <c r="H338" s="40"/>
      <c r="I338" s="242"/>
      <c r="J338" s="40"/>
      <c r="K338" s="40"/>
      <c r="L338" s="44"/>
      <c r="M338" s="243"/>
      <c r="N338" s="244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173</v>
      </c>
      <c r="AU338" s="17" t="s">
        <v>82</v>
      </c>
    </row>
    <row r="339" s="2" customFormat="1">
      <c r="A339" s="38"/>
      <c r="B339" s="39"/>
      <c r="C339" s="40"/>
      <c r="D339" s="245" t="s">
        <v>175</v>
      </c>
      <c r="E339" s="40"/>
      <c r="F339" s="246" t="s">
        <v>413</v>
      </c>
      <c r="G339" s="40"/>
      <c r="H339" s="40"/>
      <c r="I339" s="242"/>
      <c r="J339" s="40"/>
      <c r="K339" s="40"/>
      <c r="L339" s="44"/>
      <c r="M339" s="243"/>
      <c r="N339" s="244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175</v>
      </c>
      <c r="AU339" s="17" t="s">
        <v>82</v>
      </c>
    </row>
    <row r="340" s="13" customFormat="1">
      <c r="A340" s="13"/>
      <c r="B340" s="247"/>
      <c r="C340" s="248"/>
      <c r="D340" s="240" t="s">
        <v>177</v>
      </c>
      <c r="E340" s="249" t="s">
        <v>1</v>
      </c>
      <c r="F340" s="250" t="s">
        <v>414</v>
      </c>
      <c r="G340" s="248"/>
      <c r="H340" s="249" t="s">
        <v>1</v>
      </c>
      <c r="I340" s="251"/>
      <c r="J340" s="248"/>
      <c r="K340" s="248"/>
      <c r="L340" s="252"/>
      <c r="M340" s="253"/>
      <c r="N340" s="254"/>
      <c r="O340" s="254"/>
      <c r="P340" s="254"/>
      <c r="Q340" s="254"/>
      <c r="R340" s="254"/>
      <c r="S340" s="254"/>
      <c r="T340" s="25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6" t="s">
        <v>177</v>
      </c>
      <c r="AU340" s="256" t="s">
        <v>82</v>
      </c>
      <c r="AV340" s="13" t="s">
        <v>80</v>
      </c>
      <c r="AW340" s="13" t="s">
        <v>30</v>
      </c>
      <c r="AX340" s="13" t="s">
        <v>73</v>
      </c>
      <c r="AY340" s="256" t="s">
        <v>164</v>
      </c>
    </row>
    <row r="341" s="14" customFormat="1">
      <c r="A341" s="14"/>
      <c r="B341" s="257"/>
      <c r="C341" s="258"/>
      <c r="D341" s="240" t="s">
        <v>177</v>
      </c>
      <c r="E341" s="259" t="s">
        <v>1</v>
      </c>
      <c r="F341" s="260" t="s">
        <v>415</v>
      </c>
      <c r="G341" s="258"/>
      <c r="H341" s="261">
        <v>4.9000000000000004</v>
      </c>
      <c r="I341" s="262"/>
      <c r="J341" s="258"/>
      <c r="K341" s="258"/>
      <c r="L341" s="263"/>
      <c r="M341" s="264"/>
      <c r="N341" s="265"/>
      <c r="O341" s="265"/>
      <c r="P341" s="265"/>
      <c r="Q341" s="265"/>
      <c r="R341" s="265"/>
      <c r="S341" s="265"/>
      <c r="T341" s="26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7" t="s">
        <v>177</v>
      </c>
      <c r="AU341" s="267" t="s">
        <v>82</v>
      </c>
      <c r="AV341" s="14" t="s">
        <v>82</v>
      </c>
      <c r="AW341" s="14" t="s">
        <v>30</v>
      </c>
      <c r="AX341" s="14" t="s">
        <v>73</v>
      </c>
      <c r="AY341" s="267" t="s">
        <v>164</v>
      </c>
    </row>
    <row r="342" s="15" customFormat="1">
      <c r="A342" s="15"/>
      <c r="B342" s="268"/>
      <c r="C342" s="269"/>
      <c r="D342" s="240" t="s">
        <v>177</v>
      </c>
      <c r="E342" s="270" t="s">
        <v>1</v>
      </c>
      <c r="F342" s="271" t="s">
        <v>182</v>
      </c>
      <c r="G342" s="269"/>
      <c r="H342" s="272">
        <v>4.9000000000000004</v>
      </c>
      <c r="I342" s="273"/>
      <c r="J342" s="269"/>
      <c r="K342" s="269"/>
      <c r="L342" s="274"/>
      <c r="M342" s="275"/>
      <c r="N342" s="276"/>
      <c r="O342" s="276"/>
      <c r="P342" s="276"/>
      <c r="Q342" s="276"/>
      <c r="R342" s="276"/>
      <c r="S342" s="276"/>
      <c r="T342" s="27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8" t="s">
        <v>177</v>
      </c>
      <c r="AU342" s="278" t="s">
        <v>82</v>
      </c>
      <c r="AV342" s="15" t="s">
        <v>171</v>
      </c>
      <c r="AW342" s="15" t="s">
        <v>30</v>
      </c>
      <c r="AX342" s="15" t="s">
        <v>80</v>
      </c>
      <c r="AY342" s="278" t="s">
        <v>164</v>
      </c>
    </row>
    <row r="343" s="2" customFormat="1" ht="24.15" customHeight="1">
      <c r="A343" s="38"/>
      <c r="B343" s="39"/>
      <c r="C343" s="227" t="s">
        <v>416</v>
      </c>
      <c r="D343" s="227" t="s">
        <v>166</v>
      </c>
      <c r="E343" s="228" t="s">
        <v>417</v>
      </c>
      <c r="F343" s="229" t="s">
        <v>418</v>
      </c>
      <c r="G343" s="230" t="s">
        <v>169</v>
      </c>
      <c r="H343" s="231">
        <v>18.899999999999999</v>
      </c>
      <c r="I343" s="232"/>
      <c r="J343" s="233">
        <f>ROUND(I343*H343,2)</f>
        <v>0</v>
      </c>
      <c r="K343" s="229" t="s">
        <v>170</v>
      </c>
      <c r="L343" s="44"/>
      <c r="M343" s="234" t="s">
        <v>1</v>
      </c>
      <c r="N343" s="235" t="s">
        <v>38</v>
      </c>
      <c r="O343" s="91"/>
      <c r="P343" s="236">
        <f>O343*H343</f>
        <v>0</v>
      </c>
      <c r="Q343" s="236">
        <v>0.023244399999999998</v>
      </c>
      <c r="R343" s="236">
        <f>Q343*H343</f>
        <v>0.43931915999999993</v>
      </c>
      <c r="S343" s="236">
        <v>0</v>
      </c>
      <c r="T343" s="23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8" t="s">
        <v>171</v>
      </c>
      <c r="AT343" s="238" t="s">
        <v>166</v>
      </c>
      <c r="AU343" s="238" t="s">
        <v>82</v>
      </c>
      <c r="AY343" s="17" t="s">
        <v>164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7" t="s">
        <v>80</v>
      </c>
      <c r="BK343" s="239">
        <f>ROUND(I343*H343,2)</f>
        <v>0</v>
      </c>
      <c r="BL343" s="17" t="s">
        <v>171</v>
      </c>
      <c r="BM343" s="238" t="s">
        <v>419</v>
      </c>
    </row>
    <row r="344" s="2" customFormat="1">
      <c r="A344" s="38"/>
      <c r="B344" s="39"/>
      <c r="C344" s="40"/>
      <c r="D344" s="240" t="s">
        <v>173</v>
      </c>
      <c r="E344" s="40"/>
      <c r="F344" s="241" t="s">
        <v>420</v>
      </c>
      <c r="G344" s="40"/>
      <c r="H344" s="40"/>
      <c r="I344" s="242"/>
      <c r="J344" s="40"/>
      <c r="K344" s="40"/>
      <c r="L344" s="44"/>
      <c r="M344" s="243"/>
      <c r="N344" s="244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173</v>
      </c>
      <c r="AU344" s="17" t="s">
        <v>82</v>
      </c>
    </row>
    <row r="345" s="2" customFormat="1">
      <c r="A345" s="38"/>
      <c r="B345" s="39"/>
      <c r="C345" s="40"/>
      <c r="D345" s="245" t="s">
        <v>175</v>
      </c>
      <c r="E345" s="40"/>
      <c r="F345" s="246" t="s">
        <v>421</v>
      </c>
      <c r="G345" s="40"/>
      <c r="H345" s="40"/>
      <c r="I345" s="242"/>
      <c r="J345" s="40"/>
      <c r="K345" s="40"/>
      <c r="L345" s="44"/>
      <c r="M345" s="243"/>
      <c r="N345" s="244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175</v>
      </c>
      <c r="AU345" s="17" t="s">
        <v>82</v>
      </c>
    </row>
    <row r="346" s="2" customFormat="1">
      <c r="A346" s="38"/>
      <c r="B346" s="39"/>
      <c r="C346" s="40"/>
      <c r="D346" s="240" t="s">
        <v>206</v>
      </c>
      <c r="E346" s="40"/>
      <c r="F346" s="279" t="s">
        <v>422</v>
      </c>
      <c r="G346" s="40"/>
      <c r="H346" s="40"/>
      <c r="I346" s="242"/>
      <c r="J346" s="40"/>
      <c r="K346" s="40"/>
      <c r="L346" s="44"/>
      <c r="M346" s="243"/>
      <c r="N346" s="244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206</v>
      </c>
      <c r="AU346" s="17" t="s">
        <v>82</v>
      </c>
    </row>
    <row r="347" s="14" customFormat="1">
      <c r="A347" s="14"/>
      <c r="B347" s="257"/>
      <c r="C347" s="258"/>
      <c r="D347" s="240" t="s">
        <v>177</v>
      </c>
      <c r="E347" s="259" t="s">
        <v>1</v>
      </c>
      <c r="F347" s="260" t="s">
        <v>423</v>
      </c>
      <c r="G347" s="258"/>
      <c r="H347" s="261">
        <v>18.899999999999999</v>
      </c>
      <c r="I347" s="262"/>
      <c r="J347" s="258"/>
      <c r="K347" s="258"/>
      <c r="L347" s="263"/>
      <c r="M347" s="264"/>
      <c r="N347" s="265"/>
      <c r="O347" s="265"/>
      <c r="P347" s="265"/>
      <c r="Q347" s="265"/>
      <c r="R347" s="265"/>
      <c r="S347" s="265"/>
      <c r="T347" s="26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7" t="s">
        <v>177</v>
      </c>
      <c r="AU347" s="267" t="s">
        <v>82</v>
      </c>
      <c r="AV347" s="14" t="s">
        <v>82</v>
      </c>
      <c r="AW347" s="14" t="s">
        <v>30</v>
      </c>
      <c r="AX347" s="14" t="s">
        <v>73</v>
      </c>
      <c r="AY347" s="267" t="s">
        <v>164</v>
      </c>
    </row>
    <row r="348" s="15" customFormat="1">
      <c r="A348" s="15"/>
      <c r="B348" s="268"/>
      <c r="C348" s="269"/>
      <c r="D348" s="240" t="s">
        <v>177</v>
      </c>
      <c r="E348" s="270" t="s">
        <v>1</v>
      </c>
      <c r="F348" s="271" t="s">
        <v>182</v>
      </c>
      <c r="G348" s="269"/>
      <c r="H348" s="272">
        <v>18.899999999999999</v>
      </c>
      <c r="I348" s="273"/>
      <c r="J348" s="269"/>
      <c r="K348" s="269"/>
      <c r="L348" s="274"/>
      <c r="M348" s="275"/>
      <c r="N348" s="276"/>
      <c r="O348" s="276"/>
      <c r="P348" s="276"/>
      <c r="Q348" s="276"/>
      <c r="R348" s="276"/>
      <c r="S348" s="276"/>
      <c r="T348" s="27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8" t="s">
        <v>177</v>
      </c>
      <c r="AU348" s="278" t="s">
        <v>82</v>
      </c>
      <c r="AV348" s="15" t="s">
        <v>171</v>
      </c>
      <c r="AW348" s="15" t="s">
        <v>30</v>
      </c>
      <c r="AX348" s="15" t="s">
        <v>80</v>
      </c>
      <c r="AY348" s="278" t="s">
        <v>164</v>
      </c>
    </row>
    <row r="349" s="2" customFormat="1" ht="24.15" customHeight="1">
      <c r="A349" s="38"/>
      <c r="B349" s="39"/>
      <c r="C349" s="227" t="s">
        <v>424</v>
      </c>
      <c r="D349" s="227" t="s">
        <v>166</v>
      </c>
      <c r="E349" s="228" t="s">
        <v>425</v>
      </c>
      <c r="F349" s="229" t="s">
        <v>426</v>
      </c>
      <c r="G349" s="230" t="s">
        <v>169</v>
      </c>
      <c r="H349" s="231">
        <v>4.9000000000000004</v>
      </c>
      <c r="I349" s="232"/>
      <c r="J349" s="233">
        <f>ROUND(I349*H349,2)</f>
        <v>0</v>
      </c>
      <c r="K349" s="229" t="s">
        <v>170</v>
      </c>
      <c r="L349" s="44"/>
      <c r="M349" s="234" t="s">
        <v>1</v>
      </c>
      <c r="N349" s="235" t="s">
        <v>38</v>
      </c>
      <c r="O349" s="91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8" t="s">
        <v>171</v>
      </c>
      <c r="AT349" s="238" t="s">
        <v>166</v>
      </c>
      <c r="AU349" s="238" t="s">
        <v>82</v>
      </c>
      <c r="AY349" s="17" t="s">
        <v>164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7" t="s">
        <v>80</v>
      </c>
      <c r="BK349" s="239">
        <f>ROUND(I349*H349,2)</f>
        <v>0</v>
      </c>
      <c r="BL349" s="17" t="s">
        <v>171</v>
      </c>
      <c r="BM349" s="238" t="s">
        <v>427</v>
      </c>
    </row>
    <row r="350" s="2" customFormat="1">
      <c r="A350" s="38"/>
      <c r="B350" s="39"/>
      <c r="C350" s="40"/>
      <c r="D350" s="240" t="s">
        <v>173</v>
      </c>
      <c r="E350" s="40"/>
      <c r="F350" s="241" t="s">
        <v>428</v>
      </c>
      <c r="G350" s="40"/>
      <c r="H350" s="40"/>
      <c r="I350" s="242"/>
      <c r="J350" s="40"/>
      <c r="K350" s="40"/>
      <c r="L350" s="44"/>
      <c r="M350" s="243"/>
      <c r="N350" s="244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173</v>
      </c>
      <c r="AU350" s="17" t="s">
        <v>82</v>
      </c>
    </row>
    <row r="351" s="2" customFormat="1">
      <c r="A351" s="38"/>
      <c r="B351" s="39"/>
      <c r="C351" s="40"/>
      <c r="D351" s="245" t="s">
        <v>175</v>
      </c>
      <c r="E351" s="40"/>
      <c r="F351" s="246" t="s">
        <v>429</v>
      </c>
      <c r="G351" s="40"/>
      <c r="H351" s="40"/>
      <c r="I351" s="242"/>
      <c r="J351" s="40"/>
      <c r="K351" s="40"/>
      <c r="L351" s="44"/>
      <c r="M351" s="243"/>
      <c r="N351" s="244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175</v>
      </c>
      <c r="AU351" s="17" t="s">
        <v>82</v>
      </c>
    </row>
    <row r="352" s="13" customFormat="1">
      <c r="A352" s="13"/>
      <c r="B352" s="247"/>
      <c r="C352" s="248"/>
      <c r="D352" s="240" t="s">
        <v>177</v>
      </c>
      <c r="E352" s="249" t="s">
        <v>1</v>
      </c>
      <c r="F352" s="250" t="s">
        <v>414</v>
      </c>
      <c r="G352" s="248"/>
      <c r="H352" s="249" t="s">
        <v>1</v>
      </c>
      <c r="I352" s="251"/>
      <c r="J352" s="248"/>
      <c r="K352" s="248"/>
      <c r="L352" s="252"/>
      <c r="M352" s="253"/>
      <c r="N352" s="254"/>
      <c r="O352" s="254"/>
      <c r="P352" s="254"/>
      <c r="Q352" s="254"/>
      <c r="R352" s="254"/>
      <c r="S352" s="254"/>
      <c r="T352" s="25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6" t="s">
        <v>177</v>
      </c>
      <c r="AU352" s="256" t="s">
        <v>82</v>
      </c>
      <c r="AV352" s="13" t="s">
        <v>80</v>
      </c>
      <c r="AW352" s="13" t="s">
        <v>30</v>
      </c>
      <c r="AX352" s="13" t="s">
        <v>73</v>
      </c>
      <c r="AY352" s="256" t="s">
        <v>164</v>
      </c>
    </row>
    <row r="353" s="14" customFormat="1">
      <c r="A353" s="14"/>
      <c r="B353" s="257"/>
      <c r="C353" s="258"/>
      <c r="D353" s="240" t="s">
        <v>177</v>
      </c>
      <c r="E353" s="259" t="s">
        <v>1</v>
      </c>
      <c r="F353" s="260" t="s">
        <v>415</v>
      </c>
      <c r="G353" s="258"/>
      <c r="H353" s="261">
        <v>4.9000000000000004</v>
      </c>
      <c r="I353" s="262"/>
      <c r="J353" s="258"/>
      <c r="K353" s="258"/>
      <c r="L353" s="263"/>
      <c r="M353" s="264"/>
      <c r="N353" s="265"/>
      <c r="O353" s="265"/>
      <c r="P353" s="265"/>
      <c r="Q353" s="265"/>
      <c r="R353" s="265"/>
      <c r="S353" s="265"/>
      <c r="T353" s="26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7" t="s">
        <v>177</v>
      </c>
      <c r="AU353" s="267" t="s">
        <v>82</v>
      </c>
      <c r="AV353" s="14" t="s">
        <v>82</v>
      </c>
      <c r="AW353" s="14" t="s">
        <v>30</v>
      </c>
      <c r="AX353" s="14" t="s">
        <v>80</v>
      </c>
      <c r="AY353" s="267" t="s">
        <v>164</v>
      </c>
    </row>
    <row r="354" s="2" customFormat="1" ht="24.15" customHeight="1">
      <c r="A354" s="38"/>
      <c r="B354" s="39"/>
      <c r="C354" s="227" t="s">
        <v>430</v>
      </c>
      <c r="D354" s="227" t="s">
        <v>166</v>
      </c>
      <c r="E354" s="228" t="s">
        <v>431</v>
      </c>
      <c r="F354" s="229" t="s">
        <v>432</v>
      </c>
      <c r="G354" s="230" t="s">
        <v>169</v>
      </c>
      <c r="H354" s="231">
        <v>176.024</v>
      </c>
      <c r="I354" s="232"/>
      <c r="J354" s="233">
        <f>ROUND(I354*H354,2)</f>
        <v>0</v>
      </c>
      <c r="K354" s="229" t="s">
        <v>170</v>
      </c>
      <c r="L354" s="44"/>
      <c r="M354" s="234" t="s">
        <v>1</v>
      </c>
      <c r="N354" s="235" t="s">
        <v>38</v>
      </c>
      <c r="O354" s="91"/>
      <c r="P354" s="236">
        <f>O354*H354</f>
        <v>0</v>
      </c>
      <c r="Q354" s="236">
        <v>0.078163999999999997</v>
      </c>
      <c r="R354" s="236">
        <f>Q354*H354</f>
        <v>13.758739936</v>
      </c>
      <c r="S354" s="236">
        <v>0</v>
      </c>
      <c r="T354" s="23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8" t="s">
        <v>171</v>
      </c>
      <c r="AT354" s="238" t="s">
        <v>166</v>
      </c>
      <c r="AU354" s="238" t="s">
        <v>82</v>
      </c>
      <c r="AY354" s="17" t="s">
        <v>164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7" t="s">
        <v>80</v>
      </c>
      <c r="BK354" s="239">
        <f>ROUND(I354*H354,2)</f>
        <v>0</v>
      </c>
      <c r="BL354" s="17" t="s">
        <v>171</v>
      </c>
      <c r="BM354" s="238" t="s">
        <v>433</v>
      </c>
    </row>
    <row r="355" s="2" customFormat="1">
      <c r="A355" s="38"/>
      <c r="B355" s="39"/>
      <c r="C355" s="40"/>
      <c r="D355" s="240" t="s">
        <v>173</v>
      </c>
      <c r="E355" s="40"/>
      <c r="F355" s="241" t="s">
        <v>434</v>
      </c>
      <c r="G355" s="40"/>
      <c r="H355" s="40"/>
      <c r="I355" s="242"/>
      <c r="J355" s="40"/>
      <c r="K355" s="40"/>
      <c r="L355" s="44"/>
      <c r="M355" s="243"/>
      <c r="N355" s="244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173</v>
      </c>
      <c r="AU355" s="17" t="s">
        <v>82</v>
      </c>
    </row>
    <row r="356" s="2" customFormat="1">
      <c r="A356" s="38"/>
      <c r="B356" s="39"/>
      <c r="C356" s="40"/>
      <c r="D356" s="245" t="s">
        <v>175</v>
      </c>
      <c r="E356" s="40"/>
      <c r="F356" s="246" t="s">
        <v>435</v>
      </c>
      <c r="G356" s="40"/>
      <c r="H356" s="40"/>
      <c r="I356" s="242"/>
      <c r="J356" s="40"/>
      <c r="K356" s="40"/>
      <c r="L356" s="44"/>
      <c r="M356" s="243"/>
      <c r="N356" s="244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175</v>
      </c>
      <c r="AU356" s="17" t="s">
        <v>82</v>
      </c>
    </row>
    <row r="357" s="13" customFormat="1">
      <c r="A357" s="13"/>
      <c r="B357" s="247"/>
      <c r="C357" s="248"/>
      <c r="D357" s="240" t="s">
        <v>177</v>
      </c>
      <c r="E357" s="249" t="s">
        <v>1</v>
      </c>
      <c r="F357" s="250" t="s">
        <v>380</v>
      </c>
      <c r="G357" s="248"/>
      <c r="H357" s="249" t="s">
        <v>1</v>
      </c>
      <c r="I357" s="251"/>
      <c r="J357" s="248"/>
      <c r="K357" s="248"/>
      <c r="L357" s="252"/>
      <c r="M357" s="253"/>
      <c r="N357" s="254"/>
      <c r="O357" s="254"/>
      <c r="P357" s="254"/>
      <c r="Q357" s="254"/>
      <c r="R357" s="254"/>
      <c r="S357" s="254"/>
      <c r="T357" s="25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6" t="s">
        <v>177</v>
      </c>
      <c r="AU357" s="256" t="s">
        <v>82</v>
      </c>
      <c r="AV357" s="13" t="s">
        <v>80</v>
      </c>
      <c r="AW357" s="13" t="s">
        <v>30</v>
      </c>
      <c r="AX357" s="13" t="s">
        <v>73</v>
      </c>
      <c r="AY357" s="256" t="s">
        <v>164</v>
      </c>
    </row>
    <row r="358" s="13" customFormat="1">
      <c r="A358" s="13"/>
      <c r="B358" s="247"/>
      <c r="C358" s="248"/>
      <c r="D358" s="240" t="s">
        <v>177</v>
      </c>
      <c r="E358" s="249" t="s">
        <v>1</v>
      </c>
      <c r="F358" s="250" t="s">
        <v>180</v>
      </c>
      <c r="G358" s="248"/>
      <c r="H358" s="249" t="s">
        <v>1</v>
      </c>
      <c r="I358" s="251"/>
      <c r="J358" s="248"/>
      <c r="K358" s="248"/>
      <c r="L358" s="252"/>
      <c r="M358" s="253"/>
      <c r="N358" s="254"/>
      <c r="O358" s="254"/>
      <c r="P358" s="254"/>
      <c r="Q358" s="254"/>
      <c r="R358" s="254"/>
      <c r="S358" s="254"/>
      <c r="T358" s="25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6" t="s">
        <v>177</v>
      </c>
      <c r="AU358" s="256" t="s">
        <v>82</v>
      </c>
      <c r="AV358" s="13" t="s">
        <v>80</v>
      </c>
      <c r="AW358" s="13" t="s">
        <v>30</v>
      </c>
      <c r="AX358" s="13" t="s">
        <v>73</v>
      </c>
      <c r="AY358" s="256" t="s">
        <v>164</v>
      </c>
    </row>
    <row r="359" s="13" customFormat="1">
      <c r="A359" s="13"/>
      <c r="B359" s="247"/>
      <c r="C359" s="248"/>
      <c r="D359" s="240" t="s">
        <v>177</v>
      </c>
      <c r="E359" s="249" t="s">
        <v>1</v>
      </c>
      <c r="F359" s="250" t="s">
        <v>381</v>
      </c>
      <c r="G359" s="248"/>
      <c r="H359" s="249" t="s">
        <v>1</v>
      </c>
      <c r="I359" s="251"/>
      <c r="J359" s="248"/>
      <c r="K359" s="248"/>
      <c r="L359" s="252"/>
      <c r="M359" s="253"/>
      <c r="N359" s="254"/>
      <c r="O359" s="254"/>
      <c r="P359" s="254"/>
      <c r="Q359" s="254"/>
      <c r="R359" s="254"/>
      <c r="S359" s="254"/>
      <c r="T359" s="25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6" t="s">
        <v>177</v>
      </c>
      <c r="AU359" s="256" t="s">
        <v>82</v>
      </c>
      <c r="AV359" s="13" t="s">
        <v>80</v>
      </c>
      <c r="AW359" s="13" t="s">
        <v>30</v>
      </c>
      <c r="AX359" s="13" t="s">
        <v>73</v>
      </c>
      <c r="AY359" s="256" t="s">
        <v>164</v>
      </c>
    </row>
    <row r="360" s="14" customFormat="1">
      <c r="A360" s="14"/>
      <c r="B360" s="257"/>
      <c r="C360" s="258"/>
      <c r="D360" s="240" t="s">
        <v>177</v>
      </c>
      <c r="E360" s="259" t="s">
        <v>1</v>
      </c>
      <c r="F360" s="260" t="s">
        <v>382</v>
      </c>
      <c r="G360" s="258"/>
      <c r="H360" s="261">
        <v>3.75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7" t="s">
        <v>177</v>
      </c>
      <c r="AU360" s="267" t="s">
        <v>82</v>
      </c>
      <c r="AV360" s="14" t="s">
        <v>82</v>
      </c>
      <c r="AW360" s="14" t="s">
        <v>30</v>
      </c>
      <c r="AX360" s="14" t="s">
        <v>73</v>
      </c>
      <c r="AY360" s="267" t="s">
        <v>164</v>
      </c>
    </row>
    <row r="361" s="13" customFormat="1">
      <c r="A361" s="13"/>
      <c r="B361" s="247"/>
      <c r="C361" s="248"/>
      <c r="D361" s="240" t="s">
        <v>177</v>
      </c>
      <c r="E361" s="249" t="s">
        <v>1</v>
      </c>
      <c r="F361" s="250" t="s">
        <v>383</v>
      </c>
      <c r="G361" s="248"/>
      <c r="H361" s="249" t="s">
        <v>1</v>
      </c>
      <c r="I361" s="251"/>
      <c r="J361" s="248"/>
      <c r="K361" s="248"/>
      <c r="L361" s="252"/>
      <c r="M361" s="253"/>
      <c r="N361" s="254"/>
      <c r="O361" s="254"/>
      <c r="P361" s="254"/>
      <c r="Q361" s="254"/>
      <c r="R361" s="254"/>
      <c r="S361" s="254"/>
      <c r="T361" s="25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6" t="s">
        <v>177</v>
      </c>
      <c r="AU361" s="256" t="s">
        <v>82</v>
      </c>
      <c r="AV361" s="13" t="s">
        <v>80</v>
      </c>
      <c r="AW361" s="13" t="s">
        <v>30</v>
      </c>
      <c r="AX361" s="13" t="s">
        <v>73</v>
      </c>
      <c r="AY361" s="256" t="s">
        <v>164</v>
      </c>
    </row>
    <row r="362" s="14" customFormat="1">
      <c r="A362" s="14"/>
      <c r="B362" s="257"/>
      <c r="C362" s="258"/>
      <c r="D362" s="240" t="s">
        <v>177</v>
      </c>
      <c r="E362" s="259" t="s">
        <v>1</v>
      </c>
      <c r="F362" s="260" t="s">
        <v>384</v>
      </c>
      <c r="G362" s="258"/>
      <c r="H362" s="261">
        <v>1.2250000000000001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7" t="s">
        <v>177</v>
      </c>
      <c r="AU362" s="267" t="s">
        <v>82</v>
      </c>
      <c r="AV362" s="14" t="s">
        <v>82</v>
      </c>
      <c r="AW362" s="14" t="s">
        <v>30</v>
      </c>
      <c r="AX362" s="14" t="s">
        <v>73</v>
      </c>
      <c r="AY362" s="267" t="s">
        <v>164</v>
      </c>
    </row>
    <row r="363" s="13" customFormat="1">
      <c r="A363" s="13"/>
      <c r="B363" s="247"/>
      <c r="C363" s="248"/>
      <c r="D363" s="240" t="s">
        <v>177</v>
      </c>
      <c r="E363" s="249" t="s">
        <v>1</v>
      </c>
      <c r="F363" s="250" t="s">
        <v>385</v>
      </c>
      <c r="G363" s="248"/>
      <c r="H363" s="249" t="s">
        <v>1</v>
      </c>
      <c r="I363" s="251"/>
      <c r="J363" s="248"/>
      <c r="K363" s="248"/>
      <c r="L363" s="252"/>
      <c r="M363" s="253"/>
      <c r="N363" s="254"/>
      <c r="O363" s="254"/>
      <c r="P363" s="254"/>
      <c r="Q363" s="254"/>
      <c r="R363" s="254"/>
      <c r="S363" s="254"/>
      <c r="T363" s="25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6" t="s">
        <v>177</v>
      </c>
      <c r="AU363" s="256" t="s">
        <v>82</v>
      </c>
      <c r="AV363" s="13" t="s">
        <v>80</v>
      </c>
      <c r="AW363" s="13" t="s">
        <v>30</v>
      </c>
      <c r="AX363" s="13" t="s">
        <v>73</v>
      </c>
      <c r="AY363" s="256" t="s">
        <v>164</v>
      </c>
    </row>
    <row r="364" s="14" customFormat="1">
      <c r="A364" s="14"/>
      <c r="B364" s="257"/>
      <c r="C364" s="258"/>
      <c r="D364" s="240" t="s">
        <v>177</v>
      </c>
      <c r="E364" s="259" t="s">
        <v>1</v>
      </c>
      <c r="F364" s="260" t="s">
        <v>386</v>
      </c>
      <c r="G364" s="258"/>
      <c r="H364" s="261">
        <v>115</v>
      </c>
      <c r="I364" s="262"/>
      <c r="J364" s="258"/>
      <c r="K364" s="258"/>
      <c r="L364" s="263"/>
      <c r="M364" s="264"/>
      <c r="N364" s="265"/>
      <c r="O364" s="265"/>
      <c r="P364" s="265"/>
      <c r="Q364" s="265"/>
      <c r="R364" s="265"/>
      <c r="S364" s="265"/>
      <c r="T364" s="26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7" t="s">
        <v>177</v>
      </c>
      <c r="AU364" s="267" t="s">
        <v>82</v>
      </c>
      <c r="AV364" s="14" t="s">
        <v>82</v>
      </c>
      <c r="AW364" s="14" t="s">
        <v>30</v>
      </c>
      <c r="AX364" s="14" t="s">
        <v>73</v>
      </c>
      <c r="AY364" s="267" t="s">
        <v>164</v>
      </c>
    </row>
    <row r="365" s="13" customFormat="1">
      <c r="A365" s="13"/>
      <c r="B365" s="247"/>
      <c r="C365" s="248"/>
      <c r="D365" s="240" t="s">
        <v>177</v>
      </c>
      <c r="E365" s="249" t="s">
        <v>1</v>
      </c>
      <c r="F365" s="250" t="s">
        <v>178</v>
      </c>
      <c r="G365" s="248"/>
      <c r="H365" s="249" t="s">
        <v>1</v>
      </c>
      <c r="I365" s="251"/>
      <c r="J365" s="248"/>
      <c r="K365" s="248"/>
      <c r="L365" s="252"/>
      <c r="M365" s="253"/>
      <c r="N365" s="254"/>
      <c r="O365" s="254"/>
      <c r="P365" s="254"/>
      <c r="Q365" s="254"/>
      <c r="R365" s="254"/>
      <c r="S365" s="254"/>
      <c r="T365" s="25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6" t="s">
        <v>177</v>
      </c>
      <c r="AU365" s="256" t="s">
        <v>82</v>
      </c>
      <c r="AV365" s="13" t="s">
        <v>80</v>
      </c>
      <c r="AW365" s="13" t="s">
        <v>30</v>
      </c>
      <c r="AX365" s="13" t="s">
        <v>73</v>
      </c>
      <c r="AY365" s="256" t="s">
        <v>164</v>
      </c>
    </row>
    <row r="366" s="13" customFormat="1">
      <c r="A366" s="13"/>
      <c r="B366" s="247"/>
      <c r="C366" s="248"/>
      <c r="D366" s="240" t="s">
        <v>177</v>
      </c>
      <c r="E366" s="249" t="s">
        <v>1</v>
      </c>
      <c r="F366" s="250" t="s">
        <v>381</v>
      </c>
      <c r="G366" s="248"/>
      <c r="H366" s="249" t="s">
        <v>1</v>
      </c>
      <c r="I366" s="251"/>
      <c r="J366" s="248"/>
      <c r="K366" s="248"/>
      <c r="L366" s="252"/>
      <c r="M366" s="253"/>
      <c r="N366" s="254"/>
      <c r="O366" s="254"/>
      <c r="P366" s="254"/>
      <c r="Q366" s="254"/>
      <c r="R366" s="254"/>
      <c r="S366" s="254"/>
      <c r="T366" s="25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6" t="s">
        <v>177</v>
      </c>
      <c r="AU366" s="256" t="s">
        <v>82</v>
      </c>
      <c r="AV366" s="13" t="s">
        <v>80</v>
      </c>
      <c r="AW366" s="13" t="s">
        <v>30</v>
      </c>
      <c r="AX366" s="13" t="s">
        <v>73</v>
      </c>
      <c r="AY366" s="256" t="s">
        <v>164</v>
      </c>
    </row>
    <row r="367" s="14" customFormat="1">
      <c r="A367" s="14"/>
      <c r="B367" s="257"/>
      <c r="C367" s="258"/>
      <c r="D367" s="240" t="s">
        <v>177</v>
      </c>
      <c r="E367" s="259" t="s">
        <v>1</v>
      </c>
      <c r="F367" s="260" t="s">
        <v>387</v>
      </c>
      <c r="G367" s="258"/>
      <c r="H367" s="261">
        <v>14.175000000000001</v>
      </c>
      <c r="I367" s="262"/>
      <c r="J367" s="258"/>
      <c r="K367" s="258"/>
      <c r="L367" s="263"/>
      <c r="M367" s="264"/>
      <c r="N367" s="265"/>
      <c r="O367" s="265"/>
      <c r="P367" s="265"/>
      <c r="Q367" s="265"/>
      <c r="R367" s="265"/>
      <c r="S367" s="265"/>
      <c r="T367" s="26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7" t="s">
        <v>177</v>
      </c>
      <c r="AU367" s="267" t="s">
        <v>82</v>
      </c>
      <c r="AV367" s="14" t="s">
        <v>82</v>
      </c>
      <c r="AW367" s="14" t="s">
        <v>30</v>
      </c>
      <c r="AX367" s="14" t="s">
        <v>73</v>
      </c>
      <c r="AY367" s="267" t="s">
        <v>164</v>
      </c>
    </row>
    <row r="368" s="13" customFormat="1">
      <c r="A368" s="13"/>
      <c r="B368" s="247"/>
      <c r="C368" s="248"/>
      <c r="D368" s="240" t="s">
        <v>177</v>
      </c>
      <c r="E368" s="249" t="s">
        <v>1</v>
      </c>
      <c r="F368" s="250" t="s">
        <v>383</v>
      </c>
      <c r="G368" s="248"/>
      <c r="H368" s="249" t="s">
        <v>1</v>
      </c>
      <c r="I368" s="251"/>
      <c r="J368" s="248"/>
      <c r="K368" s="248"/>
      <c r="L368" s="252"/>
      <c r="M368" s="253"/>
      <c r="N368" s="254"/>
      <c r="O368" s="254"/>
      <c r="P368" s="254"/>
      <c r="Q368" s="254"/>
      <c r="R368" s="254"/>
      <c r="S368" s="254"/>
      <c r="T368" s="25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6" t="s">
        <v>177</v>
      </c>
      <c r="AU368" s="256" t="s">
        <v>82</v>
      </c>
      <c r="AV368" s="13" t="s">
        <v>80</v>
      </c>
      <c r="AW368" s="13" t="s">
        <v>30</v>
      </c>
      <c r="AX368" s="13" t="s">
        <v>73</v>
      </c>
      <c r="AY368" s="256" t="s">
        <v>164</v>
      </c>
    </row>
    <row r="369" s="14" customFormat="1">
      <c r="A369" s="14"/>
      <c r="B369" s="257"/>
      <c r="C369" s="258"/>
      <c r="D369" s="240" t="s">
        <v>177</v>
      </c>
      <c r="E369" s="259" t="s">
        <v>1</v>
      </c>
      <c r="F369" s="260" t="s">
        <v>388</v>
      </c>
      <c r="G369" s="258"/>
      <c r="H369" s="261">
        <v>1.25</v>
      </c>
      <c r="I369" s="262"/>
      <c r="J369" s="258"/>
      <c r="K369" s="258"/>
      <c r="L369" s="263"/>
      <c r="M369" s="264"/>
      <c r="N369" s="265"/>
      <c r="O369" s="265"/>
      <c r="P369" s="265"/>
      <c r="Q369" s="265"/>
      <c r="R369" s="265"/>
      <c r="S369" s="265"/>
      <c r="T369" s="26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7" t="s">
        <v>177</v>
      </c>
      <c r="AU369" s="267" t="s">
        <v>82</v>
      </c>
      <c r="AV369" s="14" t="s">
        <v>82</v>
      </c>
      <c r="AW369" s="14" t="s">
        <v>30</v>
      </c>
      <c r="AX369" s="14" t="s">
        <v>73</v>
      </c>
      <c r="AY369" s="267" t="s">
        <v>164</v>
      </c>
    </row>
    <row r="370" s="13" customFormat="1">
      <c r="A370" s="13"/>
      <c r="B370" s="247"/>
      <c r="C370" s="248"/>
      <c r="D370" s="240" t="s">
        <v>177</v>
      </c>
      <c r="E370" s="249" t="s">
        <v>1</v>
      </c>
      <c r="F370" s="250" t="s">
        <v>389</v>
      </c>
      <c r="G370" s="248"/>
      <c r="H370" s="249" t="s">
        <v>1</v>
      </c>
      <c r="I370" s="251"/>
      <c r="J370" s="248"/>
      <c r="K370" s="248"/>
      <c r="L370" s="252"/>
      <c r="M370" s="253"/>
      <c r="N370" s="254"/>
      <c r="O370" s="254"/>
      <c r="P370" s="254"/>
      <c r="Q370" s="254"/>
      <c r="R370" s="254"/>
      <c r="S370" s="254"/>
      <c r="T370" s="25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6" t="s">
        <v>177</v>
      </c>
      <c r="AU370" s="256" t="s">
        <v>82</v>
      </c>
      <c r="AV370" s="13" t="s">
        <v>80</v>
      </c>
      <c r="AW370" s="13" t="s">
        <v>30</v>
      </c>
      <c r="AX370" s="13" t="s">
        <v>73</v>
      </c>
      <c r="AY370" s="256" t="s">
        <v>164</v>
      </c>
    </row>
    <row r="371" s="14" customFormat="1">
      <c r="A371" s="14"/>
      <c r="B371" s="257"/>
      <c r="C371" s="258"/>
      <c r="D371" s="240" t="s">
        <v>177</v>
      </c>
      <c r="E371" s="259" t="s">
        <v>1</v>
      </c>
      <c r="F371" s="260" t="s">
        <v>390</v>
      </c>
      <c r="G371" s="258"/>
      <c r="H371" s="261">
        <v>40.624000000000002</v>
      </c>
      <c r="I371" s="262"/>
      <c r="J371" s="258"/>
      <c r="K371" s="258"/>
      <c r="L371" s="263"/>
      <c r="M371" s="264"/>
      <c r="N371" s="265"/>
      <c r="O371" s="265"/>
      <c r="P371" s="265"/>
      <c r="Q371" s="265"/>
      <c r="R371" s="265"/>
      <c r="S371" s="265"/>
      <c r="T371" s="26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7" t="s">
        <v>177</v>
      </c>
      <c r="AU371" s="267" t="s">
        <v>82</v>
      </c>
      <c r="AV371" s="14" t="s">
        <v>82</v>
      </c>
      <c r="AW371" s="14" t="s">
        <v>30</v>
      </c>
      <c r="AX371" s="14" t="s">
        <v>73</v>
      </c>
      <c r="AY371" s="267" t="s">
        <v>164</v>
      </c>
    </row>
    <row r="372" s="15" customFormat="1">
      <c r="A372" s="15"/>
      <c r="B372" s="268"/>
      <c r="C372" s="269"/>
      <c r="D372" s="240" t="s">
        <v>177</v>
      </c>
      <c r="E372" s="270" t="s">
        <v>1</v>
      </c>
      <c r="F372" s="271" t="s">
        <v>182</v>
      </c>
      <c r="G372" s="269"/>
      <c r="H372" s="272">
        <v>176.024</v>
      </c>
      <c r="I372" s="273"/>
      <c r="J372" s="269"/>
      <c r="K372" s="269"/>
      <c r="L372" s="274"/>
      <c r="M372" s="275"/>
      <c r="N372" s="276"/>
      <c r="O372" s="276"/>
      <c r="P372" s="276"/>
      <c r="Q372" s="276"/>
      <c r="R372" s="276"/>
      <c r="S372" s="276"/>
      <c r="T372" s="27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8" t="s">
        <v>177</v>
      </c>
      <c r="AU372" s="278" t="s">
        <v>82</v>
      </c>
      <c r="AV372" s="15" t="s">
        <v>171</v>
      </c>
      <c r="AW372" s="15" t="s">
        <v>30</v>
      </c>
      <c r="AX372" s="15" t="s">
        <v>80</v>
      </c>
      <c r="AY372" s="278" t="s">
        <v>164</v>
      </c>
    </row>
    <row r="373" s="2" customFormat="1" ht="24.15" customHeight="1">
      <c r="A373" s="38"/>
      <c r="B373" s="39"/>
      <c r="C373" s="227" t="s">
        <v>436</v>
      </c>
      <c r="D373" s="227" t="s">
        <v>166</v>
      </c>
      <c r="E373" s="228" t="s">
        <v>437</v>
      </c>
      <c r="F373" s="229" t="s">
        <v>438</v>
      </c>
      <c r="G373" s="230" t="s">
        <v>169</v>
      </c>
      <c r="H373" s="231">
        <v>4.9000000000000004</v>
      </c>
      <c r="I373" s="232"/>
      <c r="J373" s="233">
        <f>ROUND(I373*H373,2)</f>
        <v>0</v>
      </c>
      <c r="K373" s="229" t="s">
        <v>170</v>
      </c>
      <c r="L373" s="44"/>
      <c r="M373" s="234" t="s">
        <v>1</v>
      </c>
      <c r="N373" s="235" t="s">
        <v>38</v>
      </c>
      <c r="O373" s="91"/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7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8" t="s">
        <v>171</v>
      </c>
      <c r="AT373" s="238" t="s">
        <v>166</v>
      </c>
      <c r="AU373" s="238" t="s">
        <v>82</v>
      </c>
      <c r="AY373" s="17" t="s">
        <v>164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7" t="s">
        <v>80</v>
      </c>
      <c r="BK373" s="239">
        <f>ROUND(I373*H373,2)</f>
        <v>0</v>
      </c>
      <c r="BL373" s="17" t="s">
        <v>171</v>
      </c>
      <c r="BM373" s="238" t="s">
        <v>439</v>
      </c>
    </row>
    <row r="374" s="2" customFormat="1">
      <c r="A374" s="38"/>
      <c r="B374" s="39"/>
      <c r="C374" s="40"/>
      <c r="D374" s="240" t="s">
        <v>173</v>
      </c>
      <c r="E374" s="40"/>
      <c r="F374" s="241" t="s">
        <v>440</v>
      </c>
      <c r="G374" s="40"/>
      <c r="H374" s="40"/>
      <c r="I374" s="242"/>
      <c r="J374" s="40"/>
      <c r="K374" s="40"/>
      <c r="L374" s="44"/>
      <c r="M374" s="243"/>
      <c r="N374" s="244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173</v>
      </c>
      <c r="AU374" s="17" t="s">
        <v>82</v>
      </c>
    </row>
    <row r="375" s="2" customFormat="1">
      <c r="A375" s="38"/>
      <c r="B375" s="39"/>
      <c r="C375" s="40"/>
      <c r="D375" s="245" t="s">
        <v>175</v>
      </c>
      <c r="E375" s="40"/>
      <c r="F375" s="246" t="s">
        <v>441</v>
      </c>
      <c r="G375" s="40"/>
      <c r="H375" s="40"/>
      <c r="I375" s="242"/>
      <c r="J375" s="40"/>
      <c r="K375" s="40"/>
      <c r="L375" s="44"/>
      <c r="M375" s="243"/>
      <c r="N375" s="244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175</v>
      </c>
      <c r="AU375" s="17" t="s">
        <v>82</v>
      </c>
    </row>
    <row r="376" s="13" customFormat="1">
      <c r="A376" s="13"/>
      <c r="B376" s="247"/>
      <c r="C376" s="248"/>
      <c r="D376" s="240" t="s">
        <v>177</v>
      </c>
      <c r="E376" s="249" t="s">
        <v>1</v>
      </c>
      <c r="F376" s="250" t="s">
        <v>414</v>
      </c>
      <c r="G376" s="248"/>
      <c r="H376" s="249" t="s">
        <v>1</v>
      </c>
      <c r="I376" s="251"/>
      <c r="J376" s="248"/>
      <c r="K376" s="248"/>
      <c r="L376" s="252"/>
      <c r="M376" s="253"/>
      <c r="N376" s="254"/>
      <c r="O376" s="254"/>
      <c r="P376" s="254"/>
      <c r="Q376" s="254"/>
      <c r="R376" s="254"/>
      <c r="S376" s="254"/>
      <c r="T376" s="25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6" t="s">
        <v>177</v>
      </c>
      <c r="AU376" s="256" t="s">
        <v>82</v>
      </c>
      <c r="AV376" s="13" t="s">
        <v>80</v>
      </c>
      <c r="AW376" s="13" t="s">
        <v>30</v>
      </c>
      <c r="AX376" s="13" t="s">
        <v>73</v>
      </c>
      <c r="AY376" s="256" t="s">
        <v>164</v>
      </c>
    </row>
    <row r="377" s="14" customFormat="1">
      <c r="A377" s="14"/>
      <c r="B377" s="257"/>
      <c r="C377" s="258"/>
      <c r="D377" s="240" t="s">
        <v>177</v>
      </c>
      <c r="E377" s="259" t="s">
        <v>1</v>
      </c>
      <c r="F377" s="260" t="s">
        <v>415</v>
      </c>
      <c r="G377" s="258"/>
      <c r="H377" s="261">
        <v>4.9000000000000004</v>
      </c>
      <c r="I377" s="262"/>
      <c r="J377" s="258"/>
      <c r="K377" s="258"/>
      <c r="L377" s="263"/>
      <c r="M377" s="264"/>
      <c r="N377" s="265"/>
      <c r="O377" s="265"/>
      <c r="P377" s="265"/>
      <c r="Q377" s="265"/>
      <c r="R377" s="265"/>
      <c r="S377" s="265"/>
      <c r="T377" s="26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7" t="s">
        <v>177</v>
      </c>
      <c r="AU377" s="267" t="s">
        <v>82</v>
      </c>
      <c r="AV377" s="14" t="s">
        <v>82</v>
      </c>
      <c r="AW377" s="14" t="s">
        <v>30</v>
      </c>
      <c r="AX377" s="14" t="s">
        <v>73</v>
      </c>
      <c r="AY377" s="267" t="s">
        <v>164</v>
      </c>
    </row>
    <row r="378" s="15" customFormat="1">
      <c r="A378" s="15"/>
      <c r="B378" s="268"/>
      <c r="C378" s="269"/>
      <c r="D378" s="240" t="s">
        <v>177</v>
      </c>
      <c r="E378" s="270" t="s">
        <v>1</v>
      </c>
      <c r="F378" s="271" t="s">
        <v>182</v>
      </c>
      <c r="G378" s="269"/>
      <c r="H378" s="272">
        <v>4.9000000000000004</v>
      </c>
      <c r="I378" s="273"/>
      <c r="J378" s="269"/>
      <c r="K378" s="269"/>
      <c r="L378" s="274"/>
      <c r="M378" s="275"/>
      <c r="N378" s="276"/>
      <c r="O378" s="276"/>
      <c r="P378" s="276"/>
      <c r="Q378" s="276"/>
      <c r="R378" s="276"/>
      <c r="S378" s="276"/>
      <c r="T378" s="277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8" t="s">
        <v>177</v>
      </c>
      <c r="AU378" s="278" t="s">
        <v>82</v>
      </c>
      <c r="AV378" s="15" t="s">
        <v>171</v>
      </c>
      <c r="AW378" s="15" t="s">
        <v>30</v>
      </c>
      <c r="AX378" s="15" t="s">
        <v>80</v>
      </c>
      <c r="AY378" s="278" t="s">
        <v>164</v>
      </c>
    </row>
    <row r="379" s="2" customFormat="1" ht="24.15" customHeight="1">
      <c r="A379" s="38"/>
      <c r="B379" s="39"/>
      <c r="C379" s="227" t="s">
        <v>442</v>
      </c>
      <c r="D379" s="227" t="s">
        <v>166</v>
      </c>
      <c r="E379" s="228" t="s">
        <v>443</v>
      </c>
      <c r="F379" s="229" t="s">
        <v>444</v>
      </c>
      <c r="G379" s="230" t="s">
        <v>169</v>
      </c>
      <c r="H379" s="231">
        <v>194.92400000000001</v>
      </c>
      <c r="I379" s="232"/>
      <c r="J379" s="233">
        <f>ROUND(I379*H379,2)</f>
        <v>0</v>
      </c>
      <c r="K379" s="229" t="s">
        <v>170</v>
      </c>
      <c r="L379" s="44"/>
      <c r="M379" s="234" t="s">
        <v>1</v>
      </c>
      <c r="N379" s="235" t="s">
        <v>38</v>
      </c>
      <c r="O379" s="91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7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8" t="s">
        <v>171</v>
      </c>
      <c r="AT379" s="238" t="s">
        <v>166</v>
      </c>
      <c r="AU379" s="238" t="s">
        <v>82</v>
      </c>
      <c r="AY379" s="17" t="s">
        <v>164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7" t="s">
        <v>80</v>
      </c>
      <c r="BK379" s="239">
        <f>ROUND(I379*H379,2)</f>
        <v>0</v>
      </c>
      <c r="BL379" s="17" t="s">
        <v>171</v>
      </c>
      <c r="BM379" s="238" t="s">
        <v>445</v>
      </c>
    </row>
    <row r="380" s="2" customFormat="1">
      <c r="A380" s="38"/>
      <c r="B380" s="39"/>
      <c r="C380" s="40"/>
      <c r="D380" s="240" t="s">
        <v>173</v>
      </c>
      <c r="E380" s="40"/>
      <c r="F380" s="241" t="s">
        <v>446</v>
      </c>
      <c r="G380" s="40"/>
      <c r="H380" s="40"/>
      <c r="I380" s="242"/>
      <c r="J380" s="40"/>
      <c r="K380" s="40"/>
      <c r="L380" s="44"/>
      <c r="M380" s="243"/>
      <c r="N380" s="244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173</v>
      </c>
      <c r="AU380" s="17" t="s">
        <v>82</v>
      </c>
    </row>
    <row r="381" s="2" customFormat="1">
      <c r="A381" s="38"/>
      <c r="B381" s="39"/>
      <c r="C381" s="40"/>
      <c r="D381" s="245" t="s">
        <v>175</v>
      </c>
      <c r="E381" s="40"/>
      <c r="F381" s="246" t="s">
        <v>447</v>
      </c>
      <c r="G381" s="40"/>
      <c r="H381" s="40"/>
      <c r="I381" s="242"/>
      <c r="J381" s="40"/>
      <c r="K381" s="40"/>
      <c r="L381" s="44"/>
      <c r="M381" s="243"/>
      <c r="N381" s="244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175</v>
      </c>
      <c r="AU381" s="17" t="s">
        <v>82</v>
      </c>
    </row>
    <row r="382" s="14" customFormat="1">
      <c r="A382" s="14"/>
      <c r="B382" s="257"/>
      <c r="C382" s="258"/>
      <c r="D382" s="240" t="s">
        <v>177</v>
      </c>
      <c r="E382" s="259" t="s">
        <v>1</v>
      </c>
      <c r="F382" s="260" t="s">
        <v>448</v>
      </c>
      <c r="G382" s="258"/>
      <c r="H382" s="261">
        <v>194.92400000000001</v>
      </c>
      <c r="I382" s="262"/>
      <c r="J382" s="258"/>
      <c r="K382" s="258"/>
      <c r="L382" s="263"/>
      <c r="M382" s="264"/>
      <c r="N382" s="265"/>
      <c r="O382" s="265"/>
      <c r="P382" s="265"/>
      <c r="Q382" s="265"/>
      <c r="R382" s="265"/>
      <c r="S382" s="265"/>
      <c r="T382" s="26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7" t="s">
        <v>177</v>
      </c>
      <c r="AU382" s="267" t="s">
        <v>82</v>
      </c>
      <c r="AV382" s="14" t="s">
        <v>82</v>
      </c>
      <c r="AW382" s="14" t="s">
        <v>30</v>
      </c>
      <c r="AX382" s="14" t="s">
        <v>80</v>
      </c>
      <c r="AY382" s="267" t="s">
        <v>164</v>
      </c>
    </row>
    <row r="383" s="2" customFormat="1" ht="21.75" customHeight="1">
      <c r="A383" s="38"/>
      <c r="B383" s="39"/>
      <c r="C383" s="227" t="s">
        <v>449</v>
      </c>
      <c r="D383" s="227" t="s">
        <v>166</v>
      </c>
      <c r="E383" s="228" t="s">
        <v>450</v>
      </c>
      <c r="F383" s="229" t="s">
        <v>451</v>
      </c>
      <c r="G383" s="230" t="s">
        <v>169</v>
      </c>
      <c r="H383" s="231">
        <v>4.9000000000000004</v>
      </c>
      <c r="I383" s="232"/>
      <c r="J383" s="233">
        <f>ROUND(I383*H383,2)</f>
        <v>0</v>
      </c>
      <c r="K383" s="229" t="s">
        <v>170</v>
      </c>
      <c r="L383" s="44"/>
      <c r="M383" s="234" t="s">
        <v>1</v>
      </c>
      <c r="N383" s="235" t="s">
        <v>38</v>
      </c>
      <c r="O383" s="91"/>
      <c r="P383" s="236">
        <f>O383*H383</f>
        <v>0</v>
      </c>
      <c r="Q383" s="236">
        <v>0</v>
      </c>
      <c r="R383" s="236">
        <f>Q383*H383</f>
        <v>0</v>
      </c>
      <c r="S383" s="236">
        <v>0</v>
      </c>
      <c r="T383" s="237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8" t="s">
        <v>171</v>
      </c>
      <c r="AT383" s="238" t="s">
        <v>166</v>
      </c>
      <c r="AU383" s="238" t="s">
        <v>82</v>
      </c>
      <c r="AY383" s="17" t="s">
        <v>164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7" t="s">
        <v>80</v>
      </c>
      <c r="BK383" s="239">
        <f>ROUND(I383*H383,2)</f>
        <v>0</v>
      </c>
      <c r="BL383" s="17" t="s">
        <v>171</v>
      </c>
      <c r="BM383" s="238" t="s">
        <v>452</v>
      </c>
    </row>
    <row r="384" s="2" customFormat="1">
      <c r="A384" s="38"/>
      <c r="B384" s="39"/>
      <c r="C384" s="40"/>
      <c r="D384" s="240" t="s">
        <v>173</v>
      </c>
      <c r="E384" s="40"/>
      <c r="F384" s="241" t="s">
        <v>453</v>
      </c>
      <c r="G384" s="40"/>
      <c r="H384" s="40"/>
      <c r="I384" s="242"/>
      <c r="J384" s="40"/>
      <c r="K384" s="40"/>
      <c r="L384" s="44"/>
      <c r="M384" s="243"/>
      <c r="N384" s="244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173</v>
      </c>
      <c r="AU384" s="17" t="s">
        <v>82</v>
      </c>
    </row>
    <row r="385" s="2" customFormat="1">
      <c r="A385" s="38"/>
      <c r="B385" s="39"/>
      <c r="C385" s="40"/>
      <c r="D385" s="245" t="s">
        <v>175</v>
      </c>
      <c r="E385" s="40"/>
      <c r="F385" s="246" t="s">
        <v>454</v>
      </c>
      <c r="G385" s="40"/>
      <c r="H385" s="40"/>
      <c r="I385" s="242"/>
      <c r="J385" s="40"/>
      <c r="K385" s="40"/>
      <c r="L385" s="44"/>
      <c r="M385" s="243"/>
      <c r="N385" s="244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175</v>
      </c>
      <c r="AU385" s="17" t="s">
        <v>82</v>
      </c>
    </row>
    <row r="386" s="13" customFormat="1">
      <c r="A386" s="13"/>
      <c r="B386" s="247"/>
      <c r="C386" s="248"/>
      <c r="D386" s="240" t="s">
        <v>177</v>
      </c>
      <c r="E386" s="249" t="s">
        <v>1</v>
      </c>
      <c r="F386" s="250" t="s">
        <v>414</v>
      </c>
      <c r="G386" s="248"/>
      <c r="H386" s="249" t="s">
        <v>1</v>
      </c>
      <c r="I386" s="251"/>
      <c r="J386" s="248"/>
      <c r="K386" s="248"/>
      <c r="L386" s="252"/>
      <c r="M386" s="253"/>
      <c r="N386" s="254"/>
      <c r="O386" s="254"/>
      <c r="P386" s="254"/>
      <c r="Q386" s="254"/>
      <c r="R386" s="254"/>
      <c r="S386" s="254"/>
      <c r="T386" s="25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6" t="s">
        <v>177</v>
      </c>
      <c r="AU386" s="256" t="s">
        <v>82</v>
      </c>
      <c r="AV386" s="13" t="s">
        <v>80</v>
      </c>
      <c r="AW386" s="13" t="s">
        <v>30</v>
      </c>
      <c r="AX386" s="13" t="s">
        <v>73</v>
      </c>
      <c r="AY386" s="256" t="s">
        <v>164</v>
      </c>
    </row>
    <row r="387" s="14" customFormat="1">
      <c r="A387" s="14"/>
      <c r="B387" s="257"/>
      <c r="C387" s="258"/>
      <c r="D387" s="240" t="s">
        <v>177</v>
      </c>
      <c r="E387" s="259" t="s">
        <v>1</v>
      </c>
      <c r="F387" s="260" t="s">
        <v>415</v>
      </c>
      <c r="G387" s="258"/>
      <c r="H387" s="261">
        <v>4.9000000000000004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7" t="s">
        <v>177</v>
      </c>
      <c r="AU387" s="267" t="s">
        <v>82</v>
      </c>
      <c r="AV387" s="14" t="s">
        <v>82</v>
      </c>
      <c r="AW387" s="14" t="s">
        <v>30</v>
      </c>
      <c r="AX387" s="14" t="s">
        <v>80</v>
      </c>
      <c r="AY387" s="267" t="s">
        <v>164</v>
      </c>
    </row>
    <row r="388" s="12" customFormat="1" ht="22.8" customHeight="1">
      <c r="A388" s="12"/>
      <c r="B388" s="211"/>
      <c r="C388" s="212"/>
      <c r="D388" s="213" t="s">
        <v>72</v>
      </c>
      <c r="E388" s="225" t="s">
        <v>455</v>
      </c>
      <c r="F388" s="225" t="s">
        <v>456</v>
      </c>
      <c r="G388" s="212"/>
      <c r="H388" s="212"/>
      <c r="I388" s="215"/>
      <c r="J388" s="226">
        <f>BK388</f>
        <v>0</v>
      </c>
      <c r="K388" s="212"/>
      <c r="L388" s="217"/>
      <c r="M388" s="218"/>
      <c r="N388" s="219"/>
      <c r="O388" s="219"/>
      <c r="P388" s="220">
        <f>SUM(P389:P421)</f>
        <v>0</v>
      </c>
      <c r="Q388" s="219"/>
      <c r="R388" s="220">
        <f>SUM(R389:R421)</f>
        <v>0</v>
      </c>
      <c r="S388" s="219"/>
      <c r="T388" s="221">
        <f>SUM(T389:T421)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2" t="s">
        <v>80</v>
      </c>
      <c r="AT388" s="223" t="s">
        <v>72</v>
      </c>
      <c r="AU388" s="223" t="s">
        <v>80</v>
      </c>
      <c r="AY388" s="222" t="s">
        <v>164</v>
      </c>
      <c r="BK388" s="224">
        <f>SUM(BK389:BK421)</f>
        <v>0</v>
      </c>
    </row>
    <row r="389" s="2" customFormat="1" ht="44.25" customHeight="1">
      <c r="A389" s="38"/>
      <c r="B389" s="39"/>
      <c r="C389" s="227" t="s">
        <v>457</v>
      </c>
      <c r="D389" s="227" t="s">
        <v>166</v>
      </c>
      <c r="E389" s="228" t="s">
        <v>458</v>
      </c>
      <c r="F389" s="229" t="s">
        <v>459</v>
      </c>
      <c r="G389" s="230" t="s">
        <v>216</v>
      </c>
      <c r="H389" s="231">
        <v>33.301000000000002</v>
      </c>
      <c r="I389" s="232"/>
      <c r="J389" s="233">
        <f>ROUND(I389*H389,2)</f>
        <v>0</v>
      </c>
      <c r="K389" s="229" t="s">
        <v>170</v>
      </c>
      <c r="L389" s="44"/>
      <c r="M389" s="234" t="s">
        <v>1</v>
      </c>
      <c r="N389" s="235" t="s">
        <v>38</v>
      </c>
      <c r="O389" s="91"/>
      <c r="P389" s="236">
        <f>O389*H389</f>
        <v>0</v>
      </c>
      <c r="Q389" s="236">
        <v>0</v>
      </c>
      <c r="R389" s="236">
        <f>Q389*H389</f>
        <v>0</v>
      </c>
      <c r="S389" s="236">
        <v>0</v>
      </c>
      <c r="T389" s="23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8" t="s">
        <v>171</v>
      </c>
      <c r="AT389" s="238" t="s">
        <v>166</v>
      </c>
      <c r="AU389" s="238" t="s">
        <v>82</v>
      </c>
      <c r="AY389" s="17" t="s">
        <v>164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7" t="s">
        <v>80</v>
      </c>
      <c r="BK389" s="239">
        <f>ROUND(I389*H389,2)</f>
        <v>0</v>
      </c>
      <c r="BL389" s="17" t="s">
        <v>171</v>
      </c>
      <c r="BM389" s="238" t="s">
        <v>460</v>
      </c>
    </row>
    <row r="390" s="2" customFormat="1">
      <c r="A390" s="38"/>
      <c r="B390" s="39"/>
      <c r="C390" s="40"/>
      <c r="D390" s="240" t="s">
        <v>173</v>
      </c>
      <c r="E390" s="40"/>
      <c r="F390" s="241" t="s">
        <v>459</v>
      </c>
      <c r="G390" s="40"/>
      <c r="H390" s="40"/>
      <c r="I390" s="242"/>
      <c r="J390" s="40"/>
      <c r="K390" s="40"/>
      <c r="L390" s="44"/>
      <c r="M390" s="243"/>
      <c r="N390" s="244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173</v>
      </c>
      <c r="AU390" s="17" t="s">
        <v>82</v>
      </c>
    </row>
    <row r="391" s="2" customFormat="1">
      <c r="A391" s="38"/>
      <c r="B391" s="39"/>
      <c r="C391" s="40"/>
      <c r="D391" s="245" t="s">
        <v>175</v>
      </c>
      <c r="E391" s="40"/>
      <c r="F391" s="246" t="s">
        <v>461</v>
      </c>
      <c r="G391" s="40"/>
      <c r="H391" s="40"/>
      <c r="I391" s="242"/>
      <c r="J391" s="40"/>
      <c r="K391" s="40"/>
      <c r="L391" s="44"/>
      <c r="M391" s="243"/>
      <c r="N391" s="244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175</v>
      </c>
      <c r="AU391" s="17" t="s">
        <v>82</v>
      </c>
    </row>
    <row r="392" s="13" customFormat="1">
      <c r="A392" s="13"/>
      <c r="B392" s="247"/>
      <c r="C392" s="248"/>
      <c r="D392" s="240" t="s">
        <v>177</v>
      </c>
      <c r="E392" s="249" t="s">
        <v>1</v>
      </c>
      <c r="F392" s="250" t="s">
        <v>462</v>
      </c>
      <c r="G392" s="248"/>
      <c r="H392" s="249" t="s">
        <v>1</v>
      </c>
      <c r="I392" s="251"/>
      <c r="J392" s="248"/>
      <c r="K392" s="248"/>
      <c r="L392" s="252"/>
      <c r="M392" s="253"/>
      <c r="N392" s="254"/>
      <c r="O392" s="254"/>
      <c r="P392" s="254"/>
      <c r="Q392" s="254"/>
      <c r="R392" s="254"/>
      <c r="S392" s="254"/>
      <c r="T392" s="25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6" t="s">
        <v>177</v>
      </c>
      <c r="AU392" s="256" t="s">
        <v>82</v>
      </c>
      <c r="AV392" s="13" t="s">
        <v>80</v>
      </c>
      <c r="AW392" s="13" t="s">
        <v>30</v>
      </c>
      <c r="AX392" s="13" t="s">
        <v>73</v>
      </c>
      <c r="AY392" s="256" t="s">
        <v>164</v>
      </c>
    </row>
    <row r="393" s="14" customFormat="1">
      <c r="A393" s="14"/>
      <c r="B393" s="257"/>
      <c r="C393" s="258"/>
      <c r="D393" s="240" t="s">
        <v>177</v>
      </c>
      <c r="E393" s="259" t="s">
        <v>1</v>
      </c>
      <c r="F393" s="260" t="s">
        <v>463</v>
      </c>
      <c r="G393" s="258"/>
      <c r="H393" s="261">
        <v>16.898</v>
      </c>
      <c r="I393" s="262"/>
      <c r="J393" s="258"/>
      <c r="K393" s="258"/>
      <c r="L393" s="263"/>
      <c r="M393" s="264"/>
      <c r="N393" s="265"/>
      <c r="O393" s="265"/>
      <c r="P393" s="265"/>
      <c r="Q393" s="265"/>
      <c r="R393" s="265"/>
      <c r="S393" s="265"/>
      <c r="T393" s="26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7" t="s">
        <v>177</v>
      </c>
      <c r="AU393" s="267" t="s">
        <v>82</v>
      </c>
      <c r="AV393" s="14" t="s">
        <v>82</v>
      </c>
      <c r="AW393" s="14" t="s">
        <v>30</v>
      </c>
      <c r="AX393" s="14" t="s">
        <v>73</v>
      </c>
      <c r="AY393" s="267" t="s">
        <v>164</v>
      </c>
    </row>
    <row r="394" s="13" customFormat="1">
      <c r="A394" s="13"/>
      <c r="B394" s="247"/>
      <c r="C394" s="248"/>
      <c r="D394" s="240" t="s">
        <v>177</v>
      </c>
      <c r="E394" s="249" t="s">
        <v>1</v>
      </c>
      <c r="F394" s="250" t="s">
        <v>464</v>
      </c>
      <c r="G394" s="248"/>
      <c r="H394" s="249" t="s">
        <v>1</v>
      </c>
      <c r="I394" s="251"/>
      <c r="J394" s="248"/>
      <c r="K394" s="248"/>
      <c r="L394" s="252"/>
      <c r="M394" s="253"/>
      <c r="N394" s="254"/>
      <c r="O394" s="254"/>
      <c r="P394" s="254"/>
      <c r="Q394" s="254"/>
      <c r="R394" s="254"/>
      <c r="S394" s="254"/>
      <c r="T394" s="25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6" t="s">
        <v>177</v>
      </c>
      <c r="AU394" s="256" t="s">
        <v>82</v>
      </c>
      <c r="AV394" s="13" t="s">
        <v>80</v>
      </c>
      <c r="AW394" s="13" t="s">
        <v>30</v>
      </c>
      <c r="AX394" s="13" t="s">
        <v>73</v>
      </c>
      <c r="AY394" s="256" t="s">
        <v>164</v>
      </c>
    </row>
    <row r="395" s="14" customFormat="1">
      <c r="A395" s="14"/>
      <c r="B395" s="257"/>
      <c r="C395" s="258"/>
      <c r="D395" s="240" t="s">
        <v>177</v>
      </c>
      <c r="E395" s="259" t="s">
        <v>1</v>
      </c>
      <c r="F395" s="260" t="s">
        <v>465</v>
      </c>
      <c r="G395" s="258"/>
      <c r="H395" s="261">
        <v>6.9530000000000003</v>
      </c>
      <c r="I395" s="262"/>
      <c r="J395" s="258"/>
      <c r="K395" s="258"/>
      <c r="L395" s="263"/>
      <c r="M395" s="264"/>
      <c r="N395" s="265"/>
      <c r="O395" s="265"/>
      <c r="P395" s="265"/>
      <c r="Q395" s="265"/>
      <c r="R395" s="265"/>
      <c r="S395" s="265"/>
      <c r="T395" s="26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7" t="s">
        <v>177</v>
      </c>
      <c r="AU395" s="267" t="s">
        <v>82</v>
      </c>
      <c r="AV395" s="14" t="s">
        <v>82</v>
      </c>
      <c r="AW395" s="14" t="s">
        <v>30</v>
      </c>
      <c r="AX395" s="14" t="s">
        <v>73</v>
      </c>
      <c r="AY395" s="267" t="s">
        <v>164</v>
      </c>
    </row>
    <row r="396" s="13" customFormat="1">
      <c r="A396" s="13"/>
      <c r="B396" s="247"/>
      <c r="C396" s="248"/>
      <c r="D396" s="240" t="s">
        <v>177</v>
      </c>
      <c r="E396" s="249" t="s">
        <v>1</v>
      </c>
      <c r="F396" s="250" t="s">
        <v>466</v>
      </c>
      <c r="G396" s="248"/>
      <c r="H396" s="249" t="s">
        <v>1</v>
      </c>
      <c r="I396" s="251"/>
      <c r="J396" s="248"/>
      <c r="K396" s="248"/>
      <c r="L396" s="252"/>
      <c r="M396" s="253"/>
      <c r="N396" s="254"/>
      <c r="O396" s="254"/>
      <c r="P396" s="254"/>
      <c r="Q396" s="254"/>
      <c r="R396" s="254"/>
      <c r="S396" s="254"/>
      <c r="T396" s="25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6" t="s">
        <v>177</v>
      </c>
      <c r="AU396" s="256" t="s">
        <v>82</v>
      </c>
      <c r="AV396" s="13" t="s">
        <v>80</v>
      </c>
      <c r="AW396" s="13" t="s">
        <v>30</v>
      </c>
      <c r="AX396" s="13" t="s">
        <v>73</v>
      </c>
      <c r="AY396" s="256" t="s">
        <v>164</v>
      </c>
    </row>
    <row r="397" s="14" customFormat="1">
      <c r="A397" s="14"/>
      <c r="B397" s="257"/>
      <c r="C397" s="258"/>
      <c r="D397" s="240" t="s">
        <v>177</v>
      </c>
      <c r="E397" s="259" t="s">
        <v>1</v>
      </c>
      <c r="F397" s="260" t="s">
        <v>467</v>
      </c>
      <c r="G397" s="258"/>
      <c r="H397" s="261">
        <v>9.4499999999999993</v>
      </c>
      <c r="I397" s="262"/>
      <c r="J397" s="258"/>
      <c r="K397" s="258"/>
      <c r="L397" s="263"/>
      <c r="M397" s="264"/>
      <c r="N397" s="265"/>
      <c r="O397" s="265"/>
      <c r="P397" s="265"/>
      <c r="Q397" s="265"/>
      <c r="R397" s="265"/>
      <c r="S397" s="265"/>
      <c r="T397" s="26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7" t="s">
        <v>177</v>
      </c>
      <c r="AU397" s="267" t="s">
        <v>82</v>
      </c>
      <c r="AV397" s="14" t="s">
        <v>82</v>
      </c>
      <c r="AW397" s="14" t="s">
        <v>30</v>
      </c>
      <c r="AX397" s="14" t="s">
        <v>73</v>
      </c>
      <c r="AY397" s="267" t="s">
        <v>164</v>
      </c>
    </row>
    <row r="398" s="15" customFormat="1">
      <c r="A398" s="15"/>
      <c r="B398" s="268"/>
      <c r="C398" s="269"/>
      <c r="D398" s="240" t="s">
        <v>177</v>
      </c>
      <c r="E398" s="270" t="s">
        <v>1</v>
      </c>
      <c r="F398" s="271" t="s">
        <v>182</v>
      </c>
      <c r="G398" s="269"/>
      <c r="H398" s="272">
        <v>33.301000000000002</v>
      </c>
      <c r="I398" s="273"/>
      <c r="J398" s="269"/>
      <c r="K398" s="269"/>
      <c r="L398" s="274"/>
      <c r="M398" s="275"/>
      <c r="N398" s="276"/>
      <c r="O398" s="276"/>
      <c r="P398" s="276"/>
      <c r="Q398" s="276"/>
      <c r="R398" s="276"/>
      <c r="S398" s="276"/>
      <c r="T398" s="27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8" t="s">
        <v>177</v>
      </c>
      <c r="AU398" s="278" t="s">
        <v>82</v>
      </c>
      <c r="AV398" s="15" t="s">
        <v>171</v>
      </c>
      <c r="AW398" s="15" t="s">
        <v>30</v>
      </c>
      <c r="AX398" s="15" t="s">
        <v>80</v>
      </c>
      <c r="AY398" s="278" t="s">
        <v>164</v>
      </c>
    </row>
    <row r="399" s="2" customFormat="1" ht="16.5" customHeight="1">
      <c r="A399" s="38"/>
      <c r="B399" s="39"/>
      <c r="C399" s="227" t="s">
        <v>468</v>
      </c>
      <c r="D399" s="227" t="s">
        <v>166</v>
      </c>
      <c r="E399" s="228" t="s">
        <v>469</v>
      </c>
      <c r="F399" s="229" t="s">
        <v>470</v>
      </c>
      <c r="G399" s="230" t="s">
        <v>216</v>
      </c>
      <c r="H399" s="231">
        <v>33.301000000000002</v>
      </c>
      <c r="I399" s="232"/>
      <c r="J399" s="233">
        <f>ROUND(I399*H399,2)</f>
        <v>0</v>
      </c>
      <c r="K399" s="229" t="s">
        <v>170</v>
      </c>
      <c r="L399" s="44"/>
      <c r="M399" s="234" t="s">
        <v>1</v>
      </c>
      <c r="N399" s="235" t="s">
        <v>38</v>
      </c>
      <c r="O399" s="91"/>
      <c r="P399" s="236">
        <f>O399*H399</f>
        <v>0</v>
      </c>
      <c r="Q399" s="236">
        <v>0</v>
      </c>
      <c r="R399" s="236">
        <f>Q399*H399</f>
        <v>0</v>
      </c>
      <c r="S399" s="236">
        <v>0</v>
      </c>
      <c r="T399" s="237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8" t="s">
        <v>171</v>
      </c>
      <c r="AT399" s="238" t="s">
        <v>166</v>
      </c>
      <c r="AU399" s="238" t="s">
        <v>82</v>
      </c>
      <c r="AY399" s="17" t="s">
        <v>164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7" t="s">
        <v>80</v>
      </c>
      <c r="BK399" s="239">
        <f>ROUND(I399*H399,2)</f>
        <v>0</v>
      </c>
      <c r="BL399" s="17" t="s">
        <v>171</v>
      </c>
      <c r="BM399" s="238" t="s">
        <v>471</v>
      </c>
    </row>
    <row r="400" s="2" customFormat="1">
      <c r="A400" s="38"/>
      <c r="B400" s="39"/>
      <c r="C400" s="40"/>
      <c r="D400" s="240" t="s">
        <v>173</v>
      </c>
      <c r="E400" s="40"/>
      <c r="F400" s="241" t="s">
        <v>472</v>
      </c>
      <c r="G400" s="40"/>
      <c r="H400" s="40"/>
      <c r="I400" s="242"/>
      <c r="J400" s="40"/>
      <c r="K400" s="40"/>
      <c r="L400" s="44"/>
      <c r="M400" s="243"/>
      <c r="N400" s="244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173</v>
      </c>
      <c r="AU400" s="17" t="s">
        <v>82</v>
      </c>
    </row>
    <row r="401" s="2" customFormat="1">
      <c r="A401" s="38"/>
      <c r="B401" s="39"/>
      <c r="C401" s="40"/>
      <c r="D401" s="245" t="s">
        <v>175</v>
      </c>
      <c r="E401" s="40"/>
      <c r="F401" s="246" t="s">
        <v>473</v>
      </c>
      <c r="G401" s="40"/>
      <c r="H401" s="40"/>
      <c r="I401" s="242"/>
      <c r="J401" s="40"/>
      <c r="K401" s="40"/>
      <c r="L401" s="44"/>
      <c r="M401" s="243"/>
      <c r="N401" s="244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175</v>
      </c>
      <c r="AU401" s="17" t="s">
        <v>82</v>
      </c>
    </row>
    <row r="402" s="2" customFormat="1">
      <c r="A402" s="38"/>
      <c r="B402" s="39"/>
      <c r="C402" s="40"/>
      <c r="D402" s="240" t="s">
        <v>206</v>
      </c>
      <c r="E402" s="40"/>
      <c r="F402" s="279" t="s">
        <v>220</v>
      </c>
      <c r="G402" s="40"/>
      <c r="H402" s="40"/>
      <c r="I402" s="242"/>
      <c r="J402" s="40"/>
      <c r="K402" s="40"/>
      <c r="L402" s="44"/>
      <c r="M402" s="243"/>
      <c r="N402" s="244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206</v>
      </c>
      <c r="AU402" s="17" t="s">
        <v>82</v>
      </c>
    </row>
    <row r="403" s="2" customFormat="1" ht="16.5" customHeight="1">
      <c r="A403" s="38"/>
      <c r="B403" s="39"/>
      <c r="C403" s="227" t="s">
        <v>474</v>
      </c>
      <c r="D403" s="227" t="s">
        <v>166</v>
      </c>
      <c r="E403" s="228" t="s">
        <v>475</v>
      </c>
      <c r="F403" s="229" t="s">
        <v>476</v>
      </c>
      <c r="G403" s="230" t="s">
        <v>216</v>
      </c>
      <c r="H403" s="231">
        <v>66.602000000000004</v>
      </c>
      <c r="I403" s="232"/>
      <c r="J403" s="233">
        <f>ROUND(I403*H403,2)</f>
        <v>0</v>
      </c>
      <c r="K403" s="229" t="s">
        <v>170</v>
      </c>
      <c r="L403" s="44"/>
      <c r="M403" s="234" t="s">
        <v>1</v>
      </c>
      <c r="N403" s="235" t="s">
        <v>38</v>
      </c>
      <c r="O403" s="91"/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7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8" t="s">
        <v>171</v>
      </c>
      <c r="AT403" s="238" t="s">
        <v>166</v>
      </c>
      <c r="AU403" s="238" t="s">
        <v>82</v>
      </c>
      <c r="AY403" s="17" t="s">
        <v>164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7" t="s">
        <v>80</v>
      </c>
      <c r="BK403" s="239">
        <f>ROUND(I403*H403,2)</f>
        <v>0</v>
      </c>
      <c r="BL403" s="17" t="s">
        <v>171</v>
      </c>
      <c r="BM403" s="238" t="s">
        <v>477</v>
      </c>
    </row>
    <row r="404" s="2" customFormat="1">
      <c r="A404" s="38"/>
      <c r="B404" s="39"/>
      <c r="C404" s="40"/>
      <c r="D404" s="240" t="s">
        <v>173</v>
      </c>
      <c r="E404" s="40"/>
      <c r="F404" s="241" t="s">
        <v>478</v>
      </c>
      <c r="G404" s="40"/>
      <c r="H404" s="40"/>
      <c r="I404" s="242"/>
      <c r="J404" s="40"/>
      <c r="K404" s="40"/>
      <c r="L404" s="44"/>
      <c r="M404" s="243"/>
      <c r="N404" s="244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173</v>
      </c>
      <c r="AU404" s="17" t="s">
        <v>82</v>
      </c>
    </row>
    <row r="405" s="2" customFormat="1">
      <c r="A405" s="38"/>
      <c r="B405" s="39"/>
      <c r="C405" s="40"/>
      <c r="D405" s="245" t="s">
        <v>175</v>
      </c>
      <c r="E405" s="40"/>
      <c r="F405" s="246" t="s">
        <v>479</v>
      </c>
      <c r="G405" s="40"/>
      <c r="H405" s="40"/>
      <c r="I405" s="242"/>
      <c r="J405" s="40"/>
      <c r="K405" s="40"/>
      <c r="L405" s="44"/>
      <c r="M405" s="243"/>
      <c r="N405" s="244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175</v>
      </c>
      <c r="AU405" s="17" t="s">
        <v>82</v>
      </c>
    </row>
    <row r="406" s="2" customFormat="1">
      <c r="A406" s="38"/>
      <c r="B406" s="39"/>
      <c r="C406" s="40"/>
      <c r="D406" s="240" t="s">
        <v>206</v>
      </c>
      <c r="E406" s="40"/>
      <c r="F406" s="279" t="s">
        <v>220</v>
      </c>
      <c r="G406" s="40"/>
      <c r="H406" s="40"/>
      <c r="I406" s="242"/>
      <c r="J406" s="40"/>
      <c r="K406" s="40"/>
      <c r="L406" s="44"/>
      <c r="M406" s="243"/>
      <c r="N406" s="244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206</v>
      </c>
      <c r="AU406" s="17" t="s">
        <v>82</v>
      </c>
    </row>
    <row r="407" s="14" customFormat="1">
      <c r="A407" s="14"/>
      <c r="B407" s="257"/>
      <c r="C407" s="258"/>
      <c r="D407" s="240" t="s">
        <v>177</v>
      </c>
      <c r="E407" s="259" t="s">
        <v>1</v>
      </c>
      <c r="F407" s="260" t="s">
        <v>480</v>
      </c>
      <c r="G407" s="258"/>
      <c r="H407" s="261">
        <v>66.602000000000004</v>
      </c>
      <c r="I407" s="262"/>
      <c r="J407" s="258"/>
      <c r="K407" s="258"/>
      <c r="L407" s="263"/>
      <c r="M407" s="264"/>
      <c r="N407" s="265"/>
      <c r="O407" s="265"/>
      <c r="P407" s="265"/>
      <c r="Q407" s="265"/>
      <c r="R407" s="265"/>
      <c r="S407" s="265"/>
      <c r="T407" s="26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7" t="s">
        <v>177</v>
      </c>
      <c r="AU407" s="267" t="s">
        <v>82</v>
      </c>
      <c r="AV407" s="14" t="s">
        <v>82</v>
      </c>
      <c r="AW407" s="14" t="s">
        <v>30</v>
      </c>
      <c r="AX407" s="14" t="s">
        <v>80</v>
      </c>
      <c r="AY407" s="267" t="s">
        <v>164</v>
      </c>
    </row>
    <row r="408" s="2" customFormat="1" ht="24.15" customHeight="1">
      <c r="A408" s="38"/>
      <c r="B408" s="39"/>
      <c r="C408" s="227" t="s">
        <v>481</v>
      </c>
      <c r="D408" s="227" t="s">
        <v>166</v>
      </c>
      <c r="E408" s="228" t="s">
        <v>482</v>
      </c>
      <c r="F408" s="229" t="s">
        <v>483</v>
      </c>
      <c r="G408" s="230" t="s">
        <v>216</v>
      </c>
      <c r="H408" s="231">
        <v>33.301000000000002</v>
      </c>
      <c r="I408" s="232"/>
      <c r="J408" s="233">
        <f>ROUND(I408*H408,2)</f>
        <v>0</v>
      </c>
      <c r="K408" s="229" t="s">
        <v>170</v>
      </c>
      <c r="L408" s="44"/>
      <c r="M408" s="234" t="s">
        <v>1</v>
      </c>
      <c r="N408" s="235" t="s">
        <v>38</v>
      </c>
      <c r="O408" s="91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8" t="s">
        <v>171</v>
      </c>
      <c r="AT408" s="238" t="s">
        <v>166</v>
      </c>
      <c r="AU408" s="238" t="s">
        <v>82</v>
      </c>
      <c r="AY408" s="17" t="s">
        <v>164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7" t="s">
        <v>80</v>
      </c>
      <c r="BK408" s="239">
        <f>ROUND(I408*H408,2)</f>
        <v>0</v>
      </c>
      <c r="BL408" s="17" t="s">
        <v>171</v>
      </c>
      <c r="BM408" s="238" t="s">
        <v>484</v>
      </c>
    </row>
    <row r="409" s="2" customFormat="1">
      <c r="A409" s="38"/>
      <c r="B409" s="39"/>
      <c r="C409" s="40"/>
      <c r="D409" s="240" t="s">
        <v>173</v>
      </c>
      <c r="E409" s="40"/>
      <c r="F409" s="241" t="s">
        <v>485</v>
      </c>
      <c r="G409" s="40"/>
      <c r="H409" s="40"/>
      <c r="I409" s="242"/>
      <c r="J409" s="40"/>
      <c r="K409" s="40"/>
      <c r="L409" s="44"/>
      <c r="M409" s="243"/>
      <c r="N409" s="244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173</v>
      </c>
      <c r="AU409" s="17" t="s">
        <v>82</v>
      </c>
    </row>
    <row r="410" s="2" customFormat="1">
      <c r="A410" s="38"/>
      <c r="B410" s="39"/>
      <c r="C410" s="40"/>
      <c r="D410" s="245" t="s">
        <v>175</v>
      </c>
      <c r="E410" s="40"/>
      <c r="F410" s="246" t="s">
        <v>486</v>
      </c>
      <c r="G410" s="40"/>
      <c r="H410" s="40"/>
      <c r="I410" s="242"/>
      <c r="J410" s="40"/>
      <c r="K410" s="40"/>
      <c r="L410" s="44"/>
      <c r="M410" s="243"/>
      <c r="N410" s="244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175</v>
      </c>
      <c r="AU410" s="17" t="s">
        <v>82</v>
      </c>
    </row>
    <row r="411" s="2" customFormat="1">
      <c r="A411" s="38"/>
      <c r="B411" s="39"/>
      <c r="C411" s="40"/>
      <c r="D411" s="240" t="s">
        <v>206</v>
      </c>
      <c r="E411" s="40"/>
      <c r="F411" s="279" t="s">
        <v>487</v>
      </c>
      <c r="G411" s="40"/>
      <c r="H411" s="40"/>
      <c r="I411" s="242"/>
      <c r="J411" s="40"/>
      <c r="K411" s="40"/>
      <c r="L411" s="44"/>
      <c r="M411" s="243"/>
      <c r="N411" s="244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206</v>
      </c>
      <c r="AU411" s="17" t="s">
        <v>82</v>
      </c>
    </row>
    <row r="412" s="2" customFormat="1" ht="16.5" customHeight="1">
      <c r="A412" s="38"/>
      <c r="B412" s="39"/>
      <c r="C412" s="227" t="s">
        <v>488</v>
      </c>
      <c r="D412" s="227" t="s">
        <v>166</v>
      </c>
      <c r="E412" s="228" t="s">
        <v>489</v>
      </c>
      <c r="F412" s="229" t="s">
        <v>490</v>
      </c>
      <c r="G412" s="230" t="s">
        <v>216</v>
      </c>
      <c r="H412" s="231">
        <v>299.709</v>
      </c>
      <c r="I412" s="232"/>
      <c r="J412" s="233">
        <f>ROUND(I412*H412,2)</f>
        <v>0</v>
      </c>
      <c r="K412" s="229" t="s">
        <v>170</v>
      </c>
      <c r="L412" s="44"/>
      <c r="M412" s="234" t="s">
        <v>1</v>
      </c>
      <c r="N412" s="235" t="s">
        <v>38</v>
      </c>
      <c r="O412" s="91"/>
      <c r="P412" s="236">
        <f>O412*H412</f>
        <v>0</v>
      </c>
      <c r="Q412" s="236">
        <v>0</v>
      </c>
      <c r="R412" s="236">
        <f>Q412*H412</f>
        <v>0</v>
      </c>
      <c r="S412" s="236">
        <v>0</v>
      </c>
      <c r="T412" s="237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8" t="s">
        <v>171</v>
      </c>
      <c r="AT412" s="238" t="s">
        <v>166</v>
      </c>
      <c r="AU412" s="238" t="s">
        <v>82</v>
      </c>
      <c r="AY412" s="17" t="s">
        <v>164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7" t="s">
        <v>80</v>
      </c>
      <c r="BK412" s="239">
        <f>ROUND(I412*H412,2)</f>
        <v>0</v>
      </c>
      <c r="BL412" s="17" t="s">
        <v>171</v>
      </c>
      <c r="BM412" s="238" t="s">
        <v>491</v>
      </c>
    </row>
    <row r="413" s="2" customFormat="1">
      <c r="A413" s="38"/>
      <c r="B413" s="39"/>
      <c r="C413" s="40"/>
      <c r="D413" s="240" t="s">
        <v>173</v>
      </c>
      <c r="E413" s="40"/>
      <c r="F413" s="241" t="s">
        <v>492</v>
      </c>
      <c r="G413" s="40"/>
      <c r="H413" s="40"/>
      <c r="I413" s="242"/>
      <c r="J413" s="40"/>
      <c r="K413" s="40"/>
      <c r="L413" s="44"/>
      <c r="M413" s="243"/>
      <c r="N413" s="244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173</v>
      </c>
      <c r="AU413" s="17" t="s">
        <v>82</v>
      </c>
    </row>
    <row r="414" s="2" customFormat="1">
      <c r="A414" s="38"/>
      <c r="B414" s="39"/>
      <c r="C414" s="40"/>
      <c r="D414" s="245" t="s">
        <v>175</v>
      </c>
      <c r="E414" s="40"/>
      <c r="F414" s="246" t="s">
        <v>493</v>
      </c>
      <c r="G414" s="40"/>
      <c r="H414" s="40"/>
      <c r="I414" s="242"/>
      <c r="J414" s="40"/>
      <c r="K414" s="40"/>
      <c r="L414" s="44"/>
      <c r="M414" s="243"/>
      <c r="N414" s="244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175</v>
      </c>
      <c r="AU414" s="17" t="s">
        <v>82</v>
      </c>
    </row>
    <row r="415" s="2" customFormat="1">
      <c r="A415" s="38"/>
      <c r="B415" s="39"/>
      <c r="C415" s="40"/>
      <c r="D415" s="240" t="s">
        <v>206</v>
      </c>
      <c r="E415" s="40"/>
      <c r="F415" s="279" t="s">
        <v>494</v>
      </c>
      <c r="G415" s="40"/>
      <c r="H415" s="40"/>
      <c r="I415" s="242"/>
      <c r="J415" s="40"/>
      <c r="K415" s="40"/>
      <c r="L415" s="44"/>
      <c r="M415" s="243"/>
      <c r="N415" s="244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206</v>
      </c>
      <c r="AU415" s="17" t="s">
        <v>82</v>
      </c>
    </row>
    <row r="416" s="14" customFormat="1">
      <c r="A416" s="14"/>
      <c r="B416" s="257"/>
      <c r="C416" s="258"/>
      <c r="D416" s="240" t="s">
        <v>177</v>
      </c>
      <c r="E416" s="259" t="s">
        <v>1</v>
      </c>
      <c r="F416" s="260" t="s">
        <v>495</v>
      </c>
      <c r="G416" s="258"/>
      <c r="H416" s="261">
        <v>299.709</v>
      </c>
      <c r="I416" s="262"/>
      <c r="J416" s="258"/>
      <c r="K416" s="258"/>
      <c r="L416" s="263"/>
      <c r="M416" s="264"/>
      <c r="N416" s="265"/>
      <c r="O416" s="265"/>
      <c r="P416" s="265"/>
      <c r="Q416" s="265"/>
      <c r="R416" s="265"/>
      <c r="S416" s="265"/>
      <c r="T416" s="26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7" t="s">
        <v>177</v>
      </c>
      <c r="AU416" s="267" t="s">
        <v>82</v>
      </c>
      <c r="AV416" s="14" t="s">
        <v>82</v>
      </c>
      <c r="AW416" s="14" t="s">
        <v>30</v>
      </c>
      <c r="AX416" s="14" t="s">
        <v>80</v>
      </c>
      <c r="AY416" s="267" t="s">
        <v>164</v>
      </c>
    </row>
    <row r="417" s="2" customFormat="1" ht="24.15" customHeight="1">
      <c r="A417" s="38"/>
      <c r="B417" s="39"/>
      <c r="C417" s="227" t="s">
        <v>496</v>
      </c>
      <c r="D417" s="227" t="s">
        <v>166</v>
      </c>
      <c r="E417" s="228" t="s">
        <v>497</v>
      </c>
      <c r="F417" s="229" t="s">
        <v>498</v>
      </c>
      <c r="G417" s="230" t="s">
        <v>216</v>
      </c>
      <c r="H417" s="231">
        <v>66.602000000000004</v>
      </c>
      <c r="I417" s="232"/>
      <c r="J417" s="233">
        <f>ROUND(I417*H417,2)</f>
        <v>0</v>
      </c>
      <c r="K417" s="229" t="s">
        <v>170</v>
      </c>
      <c r="L417" s="44"/>
      <c r="M417" s="234" t="s">
        <v>1</v>
      </c>
      <c r="N417" s="235" t="s">
        <v>38</v>
      </c>
      <c r="O417" s="91"/>
      <c r="P417" s="236">
        <f>O417*H417</f>
        <v>0</v>
      </c>
      <c r="Q417" s="236">
        <v>0</v>
      </c>
      <c r="R417" s="236">
        <f>Q417*H417</f>
        <v>0</v>
      </c>
      <c r="S417" s="236">
        <v>0</v>
      </c>
      <c r="T417" s="237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8" t="s">
        <v>171</v>
      </c>
      <c r="AT417" s="238" t="s">
        <v>166</v>
      </c>
      <c r="AU417" s="238" t="s">
        <v>82</v>
      </c>
      <c r="AY417" s="17" t="s">
        <v>164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7" t="s">
        <v>80</v>
      </c>
      <c r="BK417" s="239">
        <f>ROUND(I417*H417,2)</f>
        <v>0</v>
      </c>
      <c r="BL417" s="17" t="s">
        <v>171</v>
      </c>
      <c r="BM417" s="238" t="s">
        <v>499</v>
      </c>
    </row>
    <row r="418" s="2" customFormat="1">
      <c r="A418" s="38"/>
      <c r="B418" s="39"/>
      <c r="C418" s="40"/>
      <c r="D418" s="240" t="s">
        <v>173</v>
      </c>
      <c r="E418" s="40"/>
      <c r="F418" s="241" t="s">
        <v>500</v>
      </c>
      <c r="G418" s="40"/>
      <c r="H418" s="40"/>
      <c r="I418" s="242"/>
      <c r="J418" s="40"/>
      <c r="K418" s="40"/>
      <c r="L418" s="44"/>
      <c r="M418" s="243"/>
      <c r="N418" s="244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173</v>
      </c>
      <c r="AU418" s="17" t="s">
        <v>82</v>
      </c>
    </row>
    <row r="419" s="2" customFormat="1">
      <c r="A419" s="38"/>
      <c r="B419" s="39"/>
      <c r="C419" s="40"/>
      <c r="D419" s="245" t="s">
        <v>175</v>
      </c>
      <c r="E419" s="40"/>
      <c r="F419" s="246" t="s">
        <v>501</v>
      </c>
      <c r="G419" s="40"/>
      <c r="H419" s="40"/>
      <c r="I419" s="242"/>
      <c r="J419" s="40"/>
      <c r="K419" s="40"/>
      <c r="L419" s="44"/>
      <c r="M419" s="243"/>
      <c r="N419" s="244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175</v>
      </c>
      <c r="AU419" s="17" t="s">
        <v>82</v>
      </c>
    </row>
    <row r="420" s="2" customFormat="1">
      <c r="A420" s="38"/>
      <c r="B420" s="39"/>
      <c r="C420" s="40"/>
      <c r="D420" s="240" t="s">
        <v>206</v>
      </c>
      <c r="E420" s="40"/>
      <c r="F420" s="279" t="s">
        <v>502</v>
      </c>
      <c r="G420" s="40"/>
      <c r="H420" s="40"/>
      <c r="I420" s="242"/>
      <c r="J420" s="40"/>
      <c r="K420" s="40"/>
      <c r="L420" s="44"/>
      <c r="M420" s="243"/>
      <c r="N420" s="244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206</v>
      </c>
      <c r="AU420" s="17" t="s">
        <v>82</v>
      </c>
    </row>
    <row r="421" s="14" customFormat="1">
      <c r="A421" s="14"/>
      <c r="B421" s="257"/>
      <c r="C421" s="258"/>
      <c r="D421" s="240" t="s">
        <v>177</v>
      </c>
      <c r="E421" s="259" t="s">
        <v>1</v>
      </c>
      <c r="F421" s="260" t="s">
        <v>480</v>
      </c>
      <c r="G421" s="258"/>
      <c r="H421" s="261">
        <v>66.602000000000004</v>
      </c>
      <c r="I421" s="262"/>
      <c r="J421" s="258"/>
      <c r="K421" s="258"/>
      <c r="L421" s="263"/>
      <c r="M421" s="264"/>
      <c r="N421" s="265"/>
      <c r="O421" s="265"/>
      <c r="P421" s="265"/>
      <c r="Q421" s="265"/>
      <c r="R421" s="265"/>
      <c r="S421" s="265"/>
      <c r="T421" s="26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7" t="s">
        <v>177</v>
      </c>
      <c r="AU421" s="267" t="s">
        <v>82</v>
      </c>
      <c r="AV421" s="14" t="s">
        <v>82</v>
      </c>
      <c r="AW421" s="14" t="s">
        <v>30</v>
      </c>
      <c r="AX421" s="14" t="s">
        <v>80</v>
      </c>
      <c r="AY421" s="267" t="s">
        <v>164</v>
      </c>
    </row>
    <row r="422" s="12" customFormat="1" ht="22.8" customHeight="1">
      <c r="A422" s="12"/>
      <c r="B422" s="211"/>
      <c r="C422" s="212"/>
      <c r="D422" s="213" t="s">
        <v>72</v>
      </c>
      <c r="E422" s="225" t="s">
        <v>503</v>
      </c>
      <c r="F422" s="225" t="s">
        <v>504</v>
      </c>
      <c r="G422" s="212"/>
      <c r="H422" s="212"/>
      <c r="I422" s="215"/>
      <c r="J422" s="226">
        <f>BK422</f>
        <v>0</v>
      </c>
      <c r="K422" s="212"/>
      <c r="L422" s="217"/>
      <c r="M422" s="218"/>
      <c r="N422" s="219"/>
      <c r="O422" s="219"/>
      <c r="P422" s="220">
        <f>SUM(P423:P430)</f>
        <v>0</v>
      </c>
      <c r="Q422" s="219"/>
      <c r="R422" s="220">
        <f>SUM(R423:R430)</f>
        <v>0</v>
      </c>
      <c r="S422" s="219"/>
      <c r="T422" s="221">
        <f>SUM(T423:T430)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22" t="s">
        <v>80</v>
      </c>
      <c r="AT422" s="223" t="s">
        <v>72</v>
      </c>
      <c r="AU422" s="223" t="s">
        <v>80</v>
      </c>
      <c r="AY422" s="222" t="s">
        <v>164</v>
      </c>
      <c r="BK422" s="224">
        <f>SUM(BK423:BK430)</f>
        <v>0</v>
      </c>
    </row>
    <row r="423" s="2" customFormat="1" ht="24.15" customHeight="1">
      <c r="A423" s="38"/>
      <c r="B423" s="39"/>
      <c r="C423" s="227" t="s">
        <v>505</v>
      </c>
      <c r="D423" s="227" t="s">
        <v>166</v>
      </c>
      <c r="E423" s="228" t="s">
        <v>506</v>
      </c>
      <c r="F423" s="229" t="s">
        <v>507</v>
      </c>
      <c r="G423" s="230" t="s">
        <v>216</v>
      </c>
      <c r="H423" s="231">
        <v>170.428</v>
      </c>
      <c r="I423" s="232"/>
      <c r="J423" s="233">
        <f>ROUND(I423*H423,2)</f>
        <v>0</v>
      </c>
      <c r="K423" s="229" t="s">
        <v>170</v>
      </c>
      <c r="L423" s="44"/>
      <c r="M423" s="234" t="s">
        <v>1</v>
      </c>
      <c r="N423" s="235" t="s">
        <v>38</v>
      </c>
      <c r="O423" s="91"/>
      <c r="P423" s="236">
        <f>O423*H423</f>
        <v>0</v>
      </c>
      <c r="Q423" s="236">
        <v>0</v>
      </c>
      <c r="R423" s="236">
        <f>Q423*H423</f>
        <v>0</v>
      </c>
      <c r="S423" s="236">
        <v>0</v>
      </c>
      <c r="T423" s="237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8" t="s">
        <v>171</v>
      </c>
      <c r="AT423" s="238" t="s">
        <v>166</v>
      </c>
      <c r="AU423" s="238" t="s">
        <v>82</v>
      </c>
      <c r="AY423" s="17" t="s">
        <v>164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7" t="s">
        <v>80</v>
      </c>
      <c r="BK423" s="239">
        <f>ROUND(I423*H423,2)</f>
        <v>0</v>
      </c>
      <c r="BL423" s="17" t="s">
        <v>171</v>
      </c>
      <c r="BM423" s="238" t="s">
        <v>508</v>
      </c>
    </row>
    <row r="424" s="2" customFormat="1">
      <c r="A424" s="38"/>
      <c r="B424" s="39"/>
      <c r="C424" s="40"/>
      <c r="D424" s="240" t="s">
        <v>173</v>
      </c>
      <c r="E424" s="40"/>
      <c r="F424" s="241" t="s">
        <v>509</v>
      </c>
      <c r="G424" s="40"/>
      <c r="H424" s="40"/>
      <c r="I424" s="242"/>
      <c r="J424" s="40"/>
      <c r="K424" s="40"/>
      <c r="L424" s="44"/>
      <c r="M424" s="243"/>
      <c r="N424" s="244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173</v>
      </c>
      <c r="AU424" s="17" t="s">
        <v>82</v>
      </c>
    </row>
    <row r="425" s="2" customFormat="1">
      <c r="A425" s="38"/>
      <c r="B425" s="39"/>
      <c r="C425" s="40"/>
      <c r="D425" s="245" t="s">
        <v>175</v>
      </c>
      <c r="E425" s="40"/>
      <c r="F425" s="246" t="s">
        <v>510</v>
      </c>
      <c r="G425" s="40"/>
      <c r="H425" s="40"/>
      <c r="I425" s="242"/>
      <c r="J425" s="40"/>
      <c r="K425" s="40"/>
      <c r="L425" s="44"/>
      <c r="M425" s="243"/>
      <c r="N425" s="244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175</v>
      </c>
      <c r="AU425" s="17" t="s">
        <v>82</v>
      </c>
    </row>
    <row r="426" s="2" customFormat="1">
      <c r="A426" s="38"/>
      <c r="B426" s="39"/>
      <c r="C426" s="40"/>
      <c r="D426" s="240" t="s">
        <v>206</v>
      </c>
      <c r="E426" s="40"/>
      <c r="F426" s="279" t="s">
        <v>511</v>
      </c>
      <c r="G426" s="40"/>
      <c r="H426" s="40"/>
      <c r="I426" s="242"/>
      <c r="J426" s="40"/>
      <c r="K426" s="40"/>
      <c r="L426" s="44"/>
      <c r="M426" s="243"/>
      <c r="N426" s="244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206</v>
      </c>
      <c r="AU426" s="17" t="s">
        <v>82</v>
      </c>
    </row>
    <row r="427" s="2" customFormat="1" ht="33" customHeight="1">
      <c r="A427" s="38"/>
      <c r="B427" s="39"/>
      <c r="C427" s="227" t="s">
        <v>512</v>
      </c>
      <c r="D427" s="227" t="s">
        <v>166</v>
      </c>
      <c r="E427" s="228" t="s">
        <v>513</v>
      </c>
      <c r="F427" s="229" t="s">
        <v>514</v>
      </c>
      <c r="G427" s="230" t="s">
        <v>216</v>
      </c>
      <c r="H427" s="231">
        <v>170.428</v>
      </c>
      <c r="I427" s="232"/>
      <c r="J427" s="233">
        <f>ROUND(I427*H427,2)</f>
        <v>0</v>
      </c>
      <c r="K427" s="229" t="s">
        <v>170</v>
      </c>
      <c r="L427" s="44"/>
      <c r="M427" s="234" t="s">
        <v>1</v>
      </c>
      <c r="N427" s="235" t="s">
        <v>38</v>
      </c>
      <c r="O427" s="91"/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8" t="s">
        <v>171</v>
      </c>
      <c r="AT427" s="238" t="s">
        <v>166</v>
      </c>
      <c r="AU427" s="238" t="s">
        <v>82</v>
      </c>
      <c r="AY427" s="17" t="s">
        <v>164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7" t="s">
        <v>80</v>
      </c>
      <c r="BK427" s="239">
        <f>ROUND(I427*H427,2)</f>
        <v>0</v>
      </c>
      <c r="BL427" s="17" t="s">
        <v>171</v>
      </c>
      <c r="BM427" s="238" t="s">
        <v>515</v>
      </c>
    </row>
    <row r="428" s="2" customFormat="1">
      <c r="A428" s="38"/>
      <c r="B428" s="39"/>
      <c r="C428" s="40"/>
      <c r="D428" s="240" t="s">
        <v>173</v>
      </c>
      <c r="E428" s="40"/>
      <c r="F428" s="241" t="s">
        <v>516</v>
      </c>
      <c r="G428" s="40"/>
      <c r="H428" s="40"/>
      <c r="I428" s="242"/>
      <c r="J428" s="40"/>
      <c r="K428" s="40"/>
      <c r="L428" s="44"/>
      <c r="M428" s="243"/>
      <c r="N428" s="244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173</v>
      </c>
      <c r="AU428" s="17" t="s">
        <v>82</v>
      </c>
    </row>
    <row r="429" s="2" customFormat="1">
      <c r="A429" s="38"/>
      <c r="B429" s="39"/>
      <c r="C429" s="40"/>
      <c r="D429" s="245" t="s">
        <v>175</v>
      </c>
      <c r="E429" s="40"/>
      <c r="F429" s="246" t="s">
        <v>517</v>
      </c>
      <c r="G429" s="40"/>
      <c r="H429" s="40"/>
      <c r="I429" s="242"/>
      <c r="J429" s="40"/>
      <c r="K429" s="40"/>
      <c r="L429" s="44"/>
      <c r="M429" s="243"/>
      <c r="N429" s="244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175</v>
      </c>
      <c r="AU429" s="17" t="s">
        <v>82</v>
      </c>
    </row>
    <row r="430" s="2" customFormat="1">
      <c r="A430" s="38"/>
      <c r="B430" s="39"/>
      <c r="C430" s="40"/>
      <c r="D430" s="240" t="s">
        <v>206</v>
      </c>
      <c r="E430" s="40"/>
      <c r="F430" s="279" t="s">
        <v>518</v>
      </c>
      <c r="G430" s="40"/>
      <c r="H430" s="40"/>
      <c r="I430" s="242"/>
      <c r="J430" s="40"/>
      <c r="K430" s="40"/>
      <c r="L430" s="44"/>
      <c r="M430" s="290"/>
      <c r="N430" s="291"/>
      <c r="O430" s="292"/>
      <c r="P430" s="292"/>
      <c r="Q430" s="292"/>
      <c r="R430" s="292"/>
      <c r="S430" s="292"/>
      <c r="T430" s="293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206</v>
      </c>
      <c r="AU430" s="17" t="s">
        <v>82</v>
      </c>
    </row>
    <row r="431" s="2" customFormat="1" ht="6.96" customHeight="1">
      <c r="A431" s="38"/>
      <c r="B431" s="66"/>
      <c r="C431" s="67"/>
      <c r="D431" s="67"/>
      <c r="E431" s="67"/>
      <c r="F431" s="67"/>
      <c r="G431" s="67"/>
      <c r="H431" s="67"/>
      <c r="I431" s="67"/>
      <c r="J431" s="67"/>
      <c r="K431" s="67"/>
      <c r="L431" s="44"/>
      <c r="M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</row>
  </sheetData>
  <sheetProtection sheet="1" autoFilter="0" formatColumns="0" formatRows="0" objects="1" scenarios="1" spinCount="100000" saltValue="+IbG9+R3MbJ23W0Lvi3GKpyBJaZDyA1bNnD6fxTPl0r4v6ZBl9JzeCDbi0xqWP1vK0DCYJIO8ZC/Y2ukiggsyw==" hashValue="bedKbVNjar8t3F9jZ14i/fMiqcj+amSgtAoWwQHG+E+bWvah7zeHefDV5hIZ8pJSAoozH++GDrvN5d/sHWN9Nw==" algorithmName="SHA-512" password="CC35"/>
  <autoFilter ref="C127:K4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hyperlinks>
    <hyperlink ref="F133" r:id="rId1" display="https://podminky.urs.cz/item/CS_URS_2023_01/111251202"/>
    <hyperlink ref="F141" r:id="rId2" display="https://podminky.urs.cz/item/CS_URS_2023_01/112101102"/>
    <hyperlink ref="F144" r:id="rId3" display="https://podminky.urs.cz/item/CS_URS_2023_01/112155311"/>
    <hyperlink ref="F147" r:id="rId4" display="https://podminky.urs.cz/item/CS_URS_2023_01/112251102"/>
    <hyperlink ref="F150" r:id="rId5" display="https://podminky.urs.cz/item/CS_URS_2023_01/122212511"/>
    <hyperlink ref="F160" r:id="rId6" display="https://podminky.urs.cz/item/CS_URS_2023_01/162632511"/>
    <hyperlink ref="F167" r:id="rId7" display="https://podminky.urs.cz/item/CS_URS_2023_01/181311103"/>
    <hyperlink ref="F172" r:id="rId8" display="https://podminky.urs.cz/item/CS_URS_2023_01/181411122"/>
    <hyperlink ref="F187" r:id="rId9" display="https://podminky.urs.cz/item/CS_URS_2023_01/274311126"/>
    <hyperlink ref="F195" r:id="rId10" display="https://podminky.urs.cz/item/CS_URS_2023_01/274311191"/>
    <hyperlink ref="F198" r:id="rId11" display="https://podminky.urs.cz/item/CS_URS_2023_01/274354111"/>
    <hyperlink ref="F208" r:id="rId12" display="https://podminky.urs.cz/item/CS_URS_2023_01/274354211"/>
    <hyperlink ref="F219" r:id="rId13" display="https://podminky.urs.cz/item/CS_URS_2023_01/317221111"/>
    <hyperlink ref="F227" r:id="rId14" display="https://podminky.urs.cz/item/CS_URS_2023_01/273361411"/>
    <hyperlink ref="F234" r:id="rId15" display="https://podminky.urs.cz/item/CS_URS_2023_01/465513157"/>
    <hyperlink ref="F250" r:id="rId16" display="https://podminky.urs.cz/item/CS_URS_2023_01/938131111"/>
    <hyperlink ref="F260" r:id="rId17" display="https://podminky.urs.cz/item/CS_URS_2023_01/941111121"/>
    <hyperlink ref="F272" r:id="rId18" display="https://podminky.urs.cz/item/CS_URS_2023_01/941111212"/>
    <hyperlink ref="F277" r:id="rId19" display="https://podminky.urs.cz/item/CS_URS_2023_01/941111821"/>
    <hyperlink ref="F282" r:id="rId20" display="https://podminky.urs.cz/item/CS_URS_2023_01/952904152"/>
    <hyperlink ref="F292" r:id="rId21" display="https://podminky.urs.cz/item/CS_URS_2023_01/966023211"/>
    <hyperlink ref="F299" r:id="rId22" display="https://podminky.urs.cz/item/CS_URS_2023_01/985131211"/>
    <hyperlink ref="F304" r:id="rId23" display="https://podminky.urs.cz/item/CS_URS_2023_01/985142211"/>
    <hyperlink ref="F323" r:id="rId24" display="https://podminky.urs.cz/item/CS_URS_2023_01/985223212"/>
    <hyperlink ref="F339" r:id="rId25" display="https://podminky.urs.cz/item/CS_URS_2023_01/985231111"/>
    <hyperlink ref="F345" r:id="rId26" display="https://podminky.urs.cz/item/CS_URS_2023_01/985231112"/>
    <hyperlink ref="F351" r:id="rId27" display="https://podminky.urs.cz/item/CS_URS_2023_01/985231192"/>
    <hyperlink ref="F356" r:id="rId28" display="https://podminky.urs.cz/item/CS_URS_2023_01/985232112"/>
    <hyperlink ref="F375" r:id="rId29" display="https://podminky.urs.cz/item/CS_URS_2023_01/985233111"/>
    <hyperlink ref="F381" r:id="rId30" display="https://podminky.urs.cz/item/CS_URS_2023_01/985233121"/>
    <hyperlink ref="F385" r:id="rId31" display="https://podminky.urs.cz/item/CS_URS_2023_01/985233912"/>
    <hyperlink ref="F391" r:id="rId32" display="https://podminky.urs.cz/item/CS_URS_2023_01/997013873"/>
    <hyperlink ref="F401" r:id="rId33" display="https://podminky.urs.cz/item/CS_URS_2023_01/997211111"/>
    <hyperlink ref="F405" r:id="rId34" display="https://podminky.urs.cz/item/CS_URS_2023_01/997211119"/>
    <hyperlink ref="F410" r:id="rId35" display="https://podminky.urs.cz/item/CS_URS_2023_01/997211511"/>
    <hyperlink ref="F414" r:id="rId36" display="https://podminky.urs.cz/item/CS_URS_2023_01/997211519"/>
    <hyperlink ref="F419" r:id="rId37" display="https://podminky.urs.cz/item/CS_URS_2023_01/997211611"/>
    <hyperlink ref="F425" r:id="rId38" display="https://podminky.urs.cz/item/CS_URS_2023_01/998212111"/>
    <hyperlink ref="F429" r:id="rId39" display="https://podminky.urs.cz/item/CS_URS_2023_01/99821219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133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519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ROUND((SUM(BE124:BE140)),  2)</f>
        <v>0</v>
      </c>
      <c r="G35" s="38"/>
      <c r="H35" s="38"/>
      <c r="I35" s="165">
        <v>0.20999999999999999</v>
      </c>
      <c r="J35" s="164">
        <f>ROUND(((SUM(BE124:BE140))*I35),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ROUND((SUM(BF124:BF140)),  2)</f>
        <v>0</v>
      </c>
      <c r="G36" s="38"/>
      <c r="H36" s="38"/>
      <c r="I36" s="165">
        <v>0.14999999999999999</v>
      </c>
      <c r="J36" s="164">
        <f>ROUND(((SUM(BF124:BF140))*I36),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ROUND((SUM(BG124:BG140)),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ROUND((SUM(BH124:BH140)),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ROUND((SUM(BI124:BI140)),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133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VRN - km 16,954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520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521</v>
      </c>
      <c r="E100" s="197"/>
      <c r="F100" s="197"/>
      <c r="G100" s="197"/>
      <c r="H100" s="197"/>
      <c r="I100" s="197"/>
      <c r="J100" s="198">
        <f>J126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522</v>
      </c>
      <c r="E101" s="197"/>
      <c r="F101" s="197"/>
      <c r="G101" s="197"/>
      <c r="H101" s="197"/>
      <c r="I101" s="197"/>
      <c r="J101" s="198">
        <f>J131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523</v>
      </c>
      <c r="E102" s="197"/>
      <c r="F102" s="197"/>
      <c r="G102" s="197"/>
      <c r="H102" s="197"/>
      <c r="I102" s="197"/>
      <c r="J102" s="198">
        <f>J136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Oprava mostních objektů v úseku Chomutov - Vejprty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4" t="s">
        <v>133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134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02 - VRN - km 16,954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17. 4. 2023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0"/>
      <c r="B123" s="201"/>
      <c r="C123" s="202" t="s">
        <v>150</v>
      </c>
      <c r="D123" s="203" t="s">
        <v>58</v>
      </c>
      <c r="E123" s="203" t="s">
        <v>54</v>
      </c>
      <c r="F123" s="203" t="s">
        <v>55</v>
      </c>
      <c r="G123" s="203" t="s">
        <v>151</v>
      </c>
      <c r="H123" s="203" t="s">
        <v>152</v>
      </c>
      <c r="I123" s="203" t="s">
        <v>153</v>
      </c>
      <c r="J123" s="203" t="s">
        <v>138</v>
      </c>
      <c r="K123" s="204" t="s">
        <v>154</v>
      </c>
      <c r="L123" s="205"/>
      <c r="M123" s="100" t="s">
        <v>1</v>
      </c>
      <c r="N123" s="101" t="s">
        <v>37</v>
      </c>
      <c r="O123" s="101" t="s">
        <v>155</v>
      </c>
      <c r="P123" s="101" t="s">
        <v>156</v>
      </c>
      <c r="Q123" s="101" t="s">
        <v>157</v>
      </c>
      <c r="R123" s="101" t="s">
        <v>158</v>
      </c>
      <c r="S123" s="101" t="s">
        <v>159</v>
      </c>
      <c r="T123" s="102" t="s">
        <v>160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8"/>
      <c r="B124" s="39"/>
      <c r="C124" s="107" t="s">
        <v>161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</f>
        <v>0</v>
      </c>
      <c r="Q124" s="104"/>
      <c r="R124" s="208">
        <f>R125</f>
        <v>0</v>
      </c>
      <c r="S124" s="104"/>
      <c r="T124" s="209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140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72</v>
      </c>
      <c r="E125" s="214" t="s">
        <v>524</v>
      </c>
      <c r="F125" s="214" t="s">
        <v>525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P126+P131+P136</f>
        <v>0</v>
      </c>
      <c r="Q125" s="219"/>
      <c r="R125" s="220">
        <f>R126+R131+R136</f>
        <v>0</v>
      </c>
      <c r="S125" s="219"/>
      <c r="T125" s="221">
        <f>T126+T131+T136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199</v>
      </c>
      <c r="AT125" s="223" t="s">
        <v>72</v>
      </c>
      <c r="AU125" s="223" t="s">
        <v>73</v>
      </c>
      <c r="AY125" s="222" t="s">
        <v>164</v>
      </c>
      <c r="BK125" s="224">
        <f>BK126+BK131+BK136</f>
        <v>0</v>
      </c>
    </row>
    <row r="126" s="12" customFormat="1" ht="22.8" customHeight="1">
      <c r="A126" s="12"/>
      <c r="B126" s="211"/>
      <c r="C126" s="212"/>
      <c r="D126" s="213" t="s">
        <v>72</v>
      </c>
      <c r="E126" s="225" t="s">
        <v>526</v>
      </c>
      <c r="F126" s="225" t="s">
        <v>527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SUM(P127:P130)</f>
        <v>0</v>
      </c>
      <c r="Q126" s="219"/>
      <c r="R126" s="220">
        <f>SUM(R127:R130)</f>
        <v>0</v>
      </c>
      <c r="S126" s="219"/>
      <c r="T126" s="221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199</v>
      </c>
      <c r="AT126" s="223" t="s">
        <v>72</v>
      </c>
      <c r="AU126" s="223" t="s">
        <v>80</v>
      </c>
      <c r="AY126" s="222" t="s">
        <v>164</v>
      </c>
      <c r="BK126" s="224">
        <f>SUM(BK127:BK130)</f>
        <v>0</v>
      </c>
    </row>
    <row r="127" s="2" customFormat="1" ht="16.5" customHeight="1">
      <c r="A127" s="38"/>
      <c r="B127" s="39"/>
      <c r="C127" s="227" t="s">
        <v>80</v>
      </c>
      <c r="D127" s="227" t="s">
        <v>166</v>
      </c>
      <c r="E127" s="228" t="s">
        <v>528</v>
      </c>
      <c r="F127" s="229" t="s">
        <v>529</v>
      </c>
      <c r="G127" s="230" t="s">
        <v>530</v>
      </c>
      <c r="H127" s="231">
        <v>1</v>
      </c>
      <c r="I127" s="232"/>
      <c r="J127" s="233">
        <f>ROUND(I127*H127,2)</f>
        <v>0</v>
      </c>
      <c r="K127" s="229" t="s">
        <v>170</v>
      </c>
      <c r="L127" s="44"/>
      <c r="M127" s="234" t="s">
        <v>1</v>
      </c>
      <c r="N127" s="235" t="s">
        <v>38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171</v>
      </c>
      <c r="AT127" s="238" t="s">
        <v>166</v>
      </c>
      <c r="AU127" s="238" t="s">
        <v>82</v>
      </c>
      <c r="AY127" s="17" t="s">
        <v>164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80</v>
      </c>
      <c r="BK127" s="239">
        <f>ROUND(I127*H127,2)</f>
        <v>0</v>
      </c>
      <c r="BL127" s="17" t="s">
        <v>171</v>
      </c>
      <c r="BM127" s="238" t="s">
        <v>531</v>
      </c>
    </row>
    <row r="128" s="2" customFormat="1">
      <c r="A128" s="38"/>
      <c r="B128" s="39"/>
      <c r="C128" s="40"/>
      <c r="D128" s="240" t="s">
        <v>173</v>
      </c>
      <c r="E128" s="40"/>
      <c r="F128" s="241" t="s">
        <v>529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173</v>
      </c>
      <c r="AU128" s="17" t="s">
        <v>82</v>
      </c>
    </row>
    <row r="129" s="2" customFormat="1">
      <c r="A129" s="38"/>
      <c r="B129" s="39"/>
      <c r="C129" s="40"/>
      <c r="D129" s="245" t="s">
        <v>175</v>
      </c>
      <c r="E129" s="40"/>
      <c r="F129" s="246" t="s">
        <v>532</v>
      </c>
      <c r="G129" s="40"/>
      <c r="H129" s="40"/>
      <c r="I129" s="242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82</v>
      </c>
    </row>
    <row r="130" s="2" customFormat="1">
      <c r="A130" s="38"/>
      <c r="B130" s="39"/>
      <c r="C130" s="40"/>
      <c r="D130" s="240" t="s">
        <v>206</v>
      </c>
      <c r="E130" s="40"/>
      <c r="F130" s="279" t="s">
        <v>533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206</v>
      </c>
      <c r="AU130" s="17" t="s">
        <v>82</v>
      </c>
    </row>
    <row r="131" s="12" customFormat="1" ht="22.8" customHeight="1">
      <c r="A131" s="12"/>
      <c r="B131" s="211"/>
      <c r="C131" s="212"/>
      <c r="D131" s="213" t="s">
        <v>72</v>
      </c>
      <c r="E131" s="225" t="s">
        <v>534</v>
      </c>
      <c r="F131" s="225" t="s">
        <v>535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SUM(P132:P135)</f>
        <v>0</v>
      </c>
      <c r="Q131" s="219"/>
      <c r="R131" s="220">
        <f>SUM(R132:R135)</f>
        <v>0</v>
      </c>
      <c r="S131" s="219"/>
      <c r="T131" s="22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199</v>
      </c>
      <c r="AT131" s="223" t="s">
        <v>72</v>
      </c>
      <c r="AU131" s="223" t="s">
        <v>80</v>
      </c>
      <c r="AY131" s="222" t="s">
        <v>164</v>
      </c>
      <c r="BK131" s="224">
        <f>SUM(BK132:BK135)</f>
        <v>0</v>
      </c>
    </row>
    <row r="132" s="2" customFormat="1" ht="16.5" customHeight="1">
      <c r="A132" s="38"/>
      <c r="B132" s="39"/>
      <c r="C132" s="227" t="s">
        <v>82</v>
      </c>
      <c r="D132" s="227" t="s">
        <v>166</v>
      </c>
      <c r="E132" s="228" t="s">
        <v>536</v>
      </c>
      <c r="F132" s="229" t="s">
        <v>535</v>
      </c>
      <c r="G132" s="230" t="s">
        <v>530</v>
      </c>
      <c r="H132" s="231">
        <v>1</v>
      </c>
      <c r="I132" s="232"/>
      <c r="J132" s="233">
        <f>ROUND(I132*H132,2)</f>
        <v>0</v>
      </c>
      <c r="K132" s="229" t="s">
        <v>170</v>
      </c>
      <c r="L132" s="44"/>
      <c r="M132" s="234" t="s">
        <v>1</v>
      </c>
      <c r="N132" s="235" t="s">
        <v>38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171</v>
      </c>
      <c r="AT132" s="238" t="s">
        <v>166</v>
      </c>
      <c r="AU132" s="238" t="s">
        <v>82</v>
      </c>
      <c r="AY132" s="17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80</v>
      </c>
      <c r="BK132" s="239">
        <f>ROUND(I132*H132,2)</f>
        <v>0</v>
      </c>
      <c r="BL132" s="17" t="s">
        <v>171</v>
      </c>
      <c r="BM132" s="238" t="s">
        <v>537</v>
      </c>
    </row>
    <row r="133" s="2" customFormat="1">
      <c r="A133" s="38"/>
      <c r="B133" s="39"/>
      <c r="C133" s="40"/>
      <c r="D133" s="240" t="s">
        <v>173</v>
      </c>
      <c r="E133" s="40"/>
      <c r="F133" s="241" t="s">
        <v>535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173</v>
      </c>
      <c r="AU133" s="17" t="s">
        <v>82</v>
      </c>
    </row>
    <row r="134" s="2" customFormat="1">
      <c r="A134" s="38"/>
      <c r="B134" s="39"/>
      <c r="C134" s="40"/>
      <c r="D134" s="245" t="s">
        <v>175</v>
      </c>
      <c r="E134" s="40"/>
      <c r="F134" s="246" t="s">
        <v>538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82</v>
      </c>
    </row>
    <row r="135" s="2" customFormat="1">
      <c r="A135" s="38"/>
      <c r="B135" s="39"/>
      <c r="C135" s="40"/>
      <c r="D135" s="240" t="s">
        <v>206</v>
      </c>
      <c r="E135" s="40"/>
      <c r="F135" s="279" t="s">
        <v>539</v>
      </c>
      <c r="G135" s="40"/>
      <c r="H135" s="40"/>
      <c r="I135" s="242"/>
      <c r="J135" s="40"/>
      <c r="K135" s="40"/>
      <c r="L135" s="44"/>
      <c r="M135" s="243"/>
      <c r="N135" s="244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206</v>
      </c>
      <c r="AU135" s="17" t="s">
        <v>82</v>
      </c>
    </row>
    <row r="136" s="12" customFormat="1" ht="22.8" customHeight="1">
      <c r="A136" s="12"/>
      <c r="B136" s="211"/>
      <c r="C136" s="212"/>
      <c r="D136" s="213" t="s">
        <v>72</v>
      </c>
      <c r="E136" s="225" t="s">
        <v>540</v>
      </c>
      <c r="F136" s="225" t="s">
        <v>541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SUM(P137:P140)</f>
        <v>0</v>
      </c>
      <c r="Q136" s="219"/>
      <c r="R136" s="220">
        <f>SUM(R137:R140)</f>
        <v>0</v>
      </c>
      <c r="S136" s="219"/>
      <c r="T136" s="221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199</v>
      </c>
      <c r="AT136" s="223" t="s">
        <v>72</v>
      </c>
      <c r="AU136" s="223" t="s">
        <v>80</v>
      </c>
      <c r="AY136" s="222" t="s">
        <v>164</v>
      </c>
      <c r="BK136" s="224">
        <f>SUM(BK137:BK140)</f>
        <v>0</v>
      </c>
    </row>
    <row r="137" s="2" customFormat="1" ht="16.5" customHeight="1">
      <c r="A137" s="38"/>
      <c r="B137" s="39"/>
      <c r="C137" s="227" t="s">
        <v>111</v>
      </c>
      <c r="D137" s="227" t="s">
        <v>166</v>
      </c>
      <c r="E137" s="228" t="s">
        <v>542</v>
      </c>
      <c r="F137" s="229" t="s">
        <v>541</v>
      </c>
      <c r="G137" s="230" t="s">
        <v>530</v>
      </c>
      <c r="H137" s="231">
        <v>1</v>
      </c>
      <c r="I137" s="232"/>
      <c r="J137" s="233">
        <f>ROUND(I137*H137,2)</f>
        <v>0</v>
      </c>
      <c r="K137" s="229" t="s">
        <v>170</v>
      </c>
      <c r="L137" s="44"/>
      <c r="M137" s="234" t="s">
        <v>1</v>
      </c>
      <c r="N137" s="235" t="s">
        <v>38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543</v>
      </c>
      <c r="AT137" s="238" t="s">
        <v>166</v>
      </c>
      <c r="AU137" s="238" t="s">
        <v>82</v>
      </c>
      <c r="AY137" s="17" t="s">
        <v>164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80</v>
      </c>
      <c r="BK137" s="239">
        <f>ROUND(I137*H137,2)</f>
        <v>0</v>
      </c>
      <c r="BL137" s="17" t="s">
        <v>543</v>
      </c>
      <c r="BM137" s="238" t="s">
        <v>544</v>
      </c>
    </row>
    <row r="138" s="2" customFormat="1">
      <c r="A138" s="38"/>
      <c r="B138" s="39"/>
      <c r="C138" s="40"/>
      <c r="D138" s="240" t="s">
        <v>173</v>
      </c>
      <c r="E138" s="40"/>
      <c r="F138" s="241" t="s">
        <v>541</v>
      </c>
      <c r="G138" s="40"/>
      <c r="H138" s="40"/>
      <c r="I138" s="242"/>
      <c r="J138" s="40"/>
      <c r="K138" s="40"/>
      <c r="L138" s="44"/>
      <c r="M138" s="243"/>
      <c r="N138" s="24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173</v>
      </c>
      <c r="AU138" s="17" t="s">
        <v>82</v>
      </c>
    </row>
    <row r="139" s="2" customFormat="1">
      <c r="A139" s="38"/>
      <c r="B139" s="39"/>
      <c r="C139" s="40"/>
      <c r="D139" s="245" t="s">
        <v>175</v>
      </c>
      <c r="E139" s="40"/>
      <c r="F139" s="246" t="s">
        <v>545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82</v>
      </c>
    </row>
    <row r="140" s="2" customFormat="1">
      <c r="A140" s="38"/>
      <c r="B140" s="39"/>
      <c r="C140" s="40"/>
      <c r="D140" s="240" t="s">
        <v>206</v>
      </c>
      <c r="E140" s="40"/>
      <c r="F140" s="279" t="s">
        <v>546</v>
      </c>
      <c r="G140" s="40"/>
      <c r="H140" s="40"/>
      <c r="I140" s="242"/>
      <c r="J140" s="40"/>
      <c r="K140" s="40"/>
      <c r="L140" s="44"/>
      <c r="M140" s="290"/>
      <c r="N140" s="291"/>
      <c r="O140" s="292"/>
      <c r="P140" s="292"/>
      <c r="Q140" s="292"/>
      <c r="R140" s="292"/>
      <c r="S140" s="292"/>
      <c r="T140" s="2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206</v>
      </c>
      <c r="AU140" s="17" t="s">
        <v>82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4LI3l2pHSeK/eJQ58bSY2TDFMkB+sa8D89lozb7U0BF74MrxfAsePqbI5lcN5Iu/tBaONvP4wDTVly1MA9RqDA==" hashValue="2DtU6rukzEKdYIgjBKhUd07CSIG0MhZsVnq84gJH/kss1JzarjPQxg6nhdDJbcGCzkdG8rJ2o9tUmelInVPsDg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9" r:id="rId1" display="https://podminky.urs.cz/item/CS_URS_2023_01/013002000"/>
    <hyperlink ref="F134" r:id="rId2" display="https://podminky.urs.cz/item/CS_URS_2023_01/030001000"/>
    <hyperlink ref="F139" r:id="rId3" display="https://podminky.urs.cz/item/CS_URS_2023_01/06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547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548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ROUND((SUM(BE127:BE435)),  2)</f>
        <v>0</v>
      </c>
      <c r="G35" s="38"/>
      <c r="H35" s="38"/>
      <c r="I35" s="165">
        <v>0.20999999999999999</v>
      </c>
      <c r="J35" s="164">
        <f>ROUND(((SUM(BE127:BE435))*I35),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ROUND((SUM(BF127:BF435)),  2)</f>
        <v>0</v>
      </c>
      <c r="G36" s="38"/>
      <c r="H36" s="38"/>
      <c r="I36" s="165">
        <v>0.14999999999999999</v>
      </c>
      <c r="J36" s="164">
        <f>ROUND(((SUM(BF127:BF435))*I36),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ROUND((SUM(BG127:BG435)),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ROUND((SUM(BH127:BH435)),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ROUND((SUM(BI127:BI435)),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547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ZRN - km 18,491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141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142</v>
      </c>
      <c r="E100" s="197"/>
      <c r="F100" s="197"/>
      <c r="G100" s="197"/>
      <c r="H100" s="197"/>
      <c r="I100" s="197"/>
      <c r="J100" s="198">
        <f>J129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144</v>
      </c>
      <c r="E101" s="197"/>
      <c r="F101" s="197"/>
      <c r="G101" s="197"/>
      <c r="H101" s="197"/>
      <c r="I101" s="197"/>
      <c r="J101" s="198">
        <f>J167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145</v>
      </c>
      <c r="E102" s="197"/>
      <c r="F102" s="197"/>
      <c r="G102" s="197"/>
      <c r="H102" s="197"/>
      <c r="I102" s="197"/>
      <c r="J102" s="198">
        <f>J212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146</v>
      </c>
      <c r="E103" s="197"/>
      <c r="F103" s="197"/>
      <c r="G103" s="197"/>
      <c r="H103" s="197"/>
      <c r="I103" s="197"/>
      <c r="J103" s="198">
        <f>J228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147</v>
      </c>
      <c r="E104" s="197"/>
      <c r="F104" s="197"/>
      <c r="G104" s="197"/>
      <c r="H104" s="197"/>
      <c r="I104" s="197"/>
      <c r="J104" s="198">
        <f>J393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148</v>
      </c>
      <c r="E105" s="197"/>
      <c r="F105" s="197"/>
      <c r="G105" s="197"/>
      <c r="H105" s="197"/>
      <c r="I105" s="197"/>
      <c r="J105" s="198">
        <f>J427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149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Oprava mostních objektů v úseku Chomutov - Vejprty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132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4" t="s">
        <v>547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134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01 - ZRN - km 18,491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79" t="str">
        <f>IF(J14="","",J14)</f>
        <v>17. 4. 2023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0"/>
      <c r="B126" s="201"/>
      <c r="C126" s="202" t="s">
        <v>150</v>
      </c>
      <c r="D126" s="203" t="s">
        <v>58</v>
      </c>
      <c r="E126" s="203" t="s">
        <v>54</v>
      </c>
      <c r="F126" s="203" t="s">
        <v>55</v>
      </c>
      <c r="G126" s="203" t="s">
        <v>151</v>
      </c>
      <c r="H126" s="203" t="s">
        <v>152</v>
      </c>
      <c r="I126" s="203" t="s">
        <v>153</v>
      </c>
      <c r="J126" s="203" t="s">
        <v>138</v>
      </c>
      <c r="K126" s="204" t="s">
        <v>154</v>
      </c>
      <c r="L126" s="205"/>
      <c r="M126" s="100" t="s">
        <v>1</v>
      </c>
      <c r="N126" s="101" t="s">
        <v>37</v>
      </c>
      <c r="O126" s="101" t="s">
        <v>155</v>
      </c>
      <c r="P126" s="101" t="s">
        <v>156</v>
      </c>
      <c r="Q126" s="101" t="s">
        <v>157</v>
      </c>
      <c r="R126" s="101" t="s">
        <v>158</v>
      </c>
      <c r="S126" s="101" t="s">
        <v>159</v>
      </c>
      <c r="T126" s="102" t="s">
        <v>160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7" t="s">
        <v>161</v>
      </c>
      <c r="D127" s="40"/>
      <c r="E127" s="40"/>
      <c r="F127" s="40"/>
      <c r="G127" s="40"/>
      <c r="H127" s="40"/>
      <c r="I127" s="40"/>
      <c r="J127" s="206">
        <f>BK127</f>
        <v>0</v>
      </c>
      <c r="K127" s="40"/>
      <c r="L127" s="44"/>
      <c r="M127" s="103"/>
      <c r="N127" s="207"/>
      <c r="O127" s="104"/>
      <c r="P127" s="208">
        <f>P128</f>
        <v>0</v>
      </c>
      <c r="Q127" s="104"/>
      <c r="R127" s="208">
        <f>R128</f>
        <v>85.129565665600012</v>
      </c>
      <c r="S127" s="104"/>
      <c r="T127" s="209">
        <f>T128</f>
        <v>86.703941999999998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140</v>
      </c>
      <c r="BK127" s="210">
        <f>BK128</f>
        <v>0</v>
      </c>
    </row>
    <row r="128" s="12" customFormat="1" ht="25.92" customHeight="1">
      <c r="A128" s="12"/>
      <c r="B128" s="211"/>
      <c r="C128" s="212"/>
      <c r="D128" s="213" t="s">
        <v>72</v>
      </c>
      <c r="E128" s="214" t="s">
        <v>162</v>
      </c>
      <c r="F128" s="214" t="s">
        <v>163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P129+P167+P212+P228+P393+P427</f>
        <v>0</v>
      </c>
      <c r="Q128" s="219"/>
      <c r="R128" s="220">
        <f>R129+R167+R212+R228+R393+R427</f>
        <v>85.129565665600012</v>
      </c>
      <c r="S128" s="219"/>
      <c r="T128" s="221">
        <f>T129+T167+T212+T228+T393+T427</f>
        <v>86.703941999999998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80</v>
      </c>
      <c r="AT128" s="223" t="s">
        <v>72</v>
      </c>
      <c r="AU128" s="223" t="s">
        <v>73</v>
      </c>
      <c r="AY128" s="222" t="s">
        <v>164</v>
      </c>
      <c r="BK128" s="224">
        <f>BK129+BK167+BK212+BK228+BK393+BK427</f>
        <v>0</v>
      </c>
    </row>
    <row r="129" s="12" customFormat="1" ht="22.8" customHeight="1">
      <c r="A129" s="12"/>
      <c r="B129" s="211"/>
      <c r="C129" s="212"/>
      <c r="D129" s="213" t="s">
        <v>72</v>
      </c>
      <c r="E129" s="225" t="s">
        <v>80</v>
      </c>
      <c r="F129" s="225" t="s">
        <v>165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SUM(P130:P166)</f>
        <v>0</v>
      </c>
      <c r="Q129" s="219"/>
      <c r="R129" s="220">
        <f>SUM(R130:R166)</f>
        <v>0.004241</v>
      </c>
      <c r="S129" s="219"/>
      <c r="T129" s="221">
        <f>SUM(T130:T166)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80</v>
      </c>
      <c r="AT129" s="223" t="s">
        <v>72</v>
      </c>
      <c r="AU129" s="223" t="s">
        <v>80</v>
      </c>
      <c r="AY129" s="222" t="s">
        <v>164</v>
      </c>
      <c r="BK129" s="224">
        <f>SUM(BK130:BK166)</f>
        <v>0</v>
      </c>
    </row>
    <row r="130" s="2" customFormat="1" ht="24.15" customHeight="1">
      <c r="A130" s="38"/>
      <c r="B130" s="39"/>
      <c r="C130" s="227" t="s">
        <v>80</v>
      </c>
      <c r="D130" s="227" t="s">
        <v>166</v>
      </c>
      <c r="E130" s="228" t="s">
        <v>549</v>
      </c>
      <c r="F130" s="229" t="s">
        <v>550</v>
      </c>
      <c r="G130" s="230" t="s">
        <v>169</v>
      </c>
      <c r="H130" s="231">
        <v>118</v>
      </c>
      <c r="I130" s="232"/>
      <c r="J130" s="233">
        <f>ROUND(I130*H130,2)</f>
        <v>0</v>
      </c>
      <c r="K130" s="229" t="s">
        <v>170</v>
      </c>
      <c r="L130" s="44"/>
      <c r="M130" s="234" t="s">
        <v>1</v>
      </c>
      <c r="N130" s="235" t="s">
        <v>38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171</v>
      </c>
      <c r="AT130" s="238" t="s">
        <v>166</v>
      </c>
      <c r="AU130" s="238" t="s">
        <v>82</v>
      </c>
      <c r="AY130" s="17" t="s">
        <v>164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80</v>
      </c>
      <c r="BK130" s="239">
        <f>ROUND(I130*H130,2)</f>
        <v>0</v>
      </c>
      <c r="BL130" s="17" t="s">
        <v>171</v>
      </c>
      <c r="BM130" s="238" t="s">
        <v>551</v>
      </c>
    </row>
    <row r="131" s="2" customFormat="1">
      <c r="A131" s="38"/>
      <c r="B131" s="39"/>
      <c r="C131" s="40"/>
      <c r="D131" s="240" t="s">
        <v>173</v>
      </c>
      <c r="E131" s="40"/>
      <c r="F131" s="241" t="s">
        <v>552</v>
      </c>
      <c r="G131" s="40"/>
      <c r="H131" s="40"/>
      <c r="I131" s="242"/>
      <c r="J131" s="40"/>
      <c r="K131" s="40"/>
      <c r="L131" s="44"/>
      <c r="M131" s="243"/>
      <c r="N131" s="244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173</v>
      </c>
      <c r="AU131" s="17" t="s">
        <v>82</v>
      </c>
    </row>
    <row r="132" s="2" customFormat="1">
      <c r="A132" s="38"/>
      <c r="B132" s="39"/>
      <c r="C132" s="40"/>
      <c r="D132" s="245" t="s">
        <v>175</v>
      </c>
      <c r="E132" s="40"/>
      <c r="F132" s="246" t="s">
        <v>553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175</v>
      </c>
      <c r="AU132" s="17" t="s">
        <v>82</v>
      </c>
    </row>
    <row r="133" s="13" customFormat="1">
      <c r="A133" s="13"/>
      <c r="B133" s="247"/>
      <c r="C133" s="248"/>
      <c r="D133" s="240" t="s">
        <v>177</v>
      </c>
      <c r="E133" s="249" t="s">
        <v>1</v>
      </c>
      <c r="F133" s="250" t="s">
        <v>178</v>
      </c>
      <c r="G133" s="248"/>
      <c r="H133" s="249" t="s">
        <v>1</v>
      </c>
      <c r="I133" s="251"/>
      <c r="J133" s="248"/>
      <c r="K133" s="248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177</v>
      </c>
      <c r="AU133" s="256" t="s">
        <v>82</v>
      </c>
      <c r="AV133" s="13" t="s">
        <v>80</v>
      </c>
      <c r="AW133" s="13" t="s">
        <v>30</v>
      </c>
      <c r="AX133" s="13" t="s">
        <v>73</v>
      </c>
      <c r="AY133" s="256" t="s">
        <v>164</v>
      </c>
    </row>
    <row r="134" s="14" customFormat="1">
      <c r="A134" s="14"/>
      <c r="B134" s="257"/>
      <c r="C134" s="258"/>
      <c r="D134" s="240" t="s">
        <v>177</v>
      </c>
      <c r="E134" s="259" t="s">
        <v>1</v>
      </c>
      <c r="F134" s="260" t="s">
        <v>554</v>
      </c>
      <c r="G134" s="258"/>
      <c r="H134" s="261">
        <v>66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7" t="s">
        <v>177</v>
      </c>
      <c r="AU134" s="267" t="s">
        <v>82</v>
      </c>
      <c r="AV134" s="14" t="s">
        <v>82</v>
      </c>
      <c r="AW134" s="14" t="s">
        <v>30</v>
      </c>
      <c r="AX134" s="14" t="s">
        <v>73</v>
      </c>
      <c r="AY134" s="267" t="s">
        <v>164</v>
      </c>
    </row>
    <row r="135" s="13" customFormat="1">
      <c r="A135" s="13"/>
      <c r="B135" s="247"/>
      <c r="C135" s="248"/>
      <c r="D135" s="240" t="s">
        <v>177</v>
      </c>
      <c r="E135" s="249" t="s">
        <v>1</v>
      </c>
      <c r="F135" s="250" t="s">
        <v>180</v>
      </c>
      <c r="G135" s="248"/>
      <c r="H135" s="249" t="s">
        <v>1</v>
      </c>
      <c r="I135" s="251"/>
      <c r="J135" s="248"/>
      <c r="K135" s="248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177</v>
      </c>
      <c r="AU135" s="256" t="s">
        <v>82</v>
      </c>
      <c r="AV135" s="13" t="s">
        <v>80</v>
      </c>
      <c r="AW135" s="13" t="s">
        <v>30</v>
      </c>
      <c r="AX135" s="13" t="s">
        <v>73</v>
      </c>
      <c r="AY135" s="256" t="s">
        <v>164</v>
      </c>
    </row>
    <row r="136" s="14" customFormat="1">
      <c r="A136" s="14"/>
      <c r="B136" s="257"/>
      <c r="C136" s="258"/>
      <c r="D136" s="240" t="s">
        <v>177</v>
      </c>
      <c r="E136" s="259" t="s">
        <v>1</v>
      </c>
      <c r="F136" s="260" t="s">
        <v>555</v>
      </c>
      <c r="G136" s="258"/>
      <c r="H136" s="261">
        <v>52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177</v>
      </c>
      <c r="AU136" s="267" t="s">
        <v>82</v>
      </c>
      <c r="AV136" s="14" t="s">
        <v>82</v>
      </c>
      <c r="AW136" s="14" t="s">
        <v>30</v>
      </c>
      <c r="AX136" s="14" t="s">
        <v>73</v>
      </c>
      <c r="AY136" s="267" t="s">
        <v>164</v>
      </c>
    </row>
    <row r="137" s="15" customFormat="1">
      <c r="A137" s="15"/>
      <c r="B137" s="268"/>
      <c r="C137" s="269"/>
      <c r="D137" s="240" t="s">
        <v>177</v>
      </c>
      <c r="E137" s="270" t="s">
        <v>1</v>
      </c>
      <c r="F137" s="271" t="s">
        <v>182</v>
      </c>
      <c r="G137" s="269"/>
      <c r="H137" s="272">
        <v>118</v>
      </c>
      <c r="I137" s="273"/>
      <c r="J137" s="269"/>
      <c r="K137" s="269"/>
      <c r="L137" s="274"/>
      <c r="M137" s="275"/>
      <c r="N137" s="276"/>
      <c r="O137" s="276"/>
      <c r="P137" s="276"/>
      <c r="Q137" s="276"/>
      <c r="R137" s="276"/>
      <c r="S137" s="276"/>
      <c r="T137" s="27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8" t="s">
        <v>177</v>
      </c>
      <c r="AU137" s="278" t="s">
        <v>82</v>
      </c>
      <c r="AV137" s="15" t="s">
        <v>171</v>
      </c>
      <c r="AW137" s="15" t="s">
        <v>30</v>
      </c>
      <c r="AX137" s="15" t="s">
        <v>80</v>
      </c>
      <c r="AY137" s="278" t="s">
        <v>164</v>
      </c>
    </row>
    <row r="138" s="2" customFormat="1" ht="24.15" customHeight="1">
      <c r="A138" s="38"/>
      <c r="B138" s="39"/>
      <c r="C138" s="227" t="s">
        <v>82</v>
      </c>
      <c r="D138" s="227" t="s">
        <v>166</v>
      </c>
      <c r="E138" s="228" t="s">
        <v>183</v>
      </c>
      <c r="F138" s="229" t="s">
        <v>184</v>
      </c>
      <c r="G138" s="230" t="s">
        <v>185</v>
      </c>
      <c r="H138" s="231">
        <v>2</v>
      </c>
      <c r="I138" s="232"/>
      <c r="J138" s="233">
        <f>ROUND(I138*H138,2)</f>
        <v>0</v>
      </c>
      <c r="K138" s="229" t="s">
        <v>170</v>
      </c>
      <c r="L138" s="44"/>
      <c r="M138" s="234" t="s">
        <v>1</v>
      </c>
      <c r="N138" s="235" t="s">
        <v>38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171</v>
      </c>
      <c r="AT138" s="238" t="s">
        <v>166</v>
      </c>
      <c r="AU138" s="238" t="s">
        <v>82</v>
      </c>
      <c r="AY138" s="17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80</v>
      </c>
      <c r="BK138" s="239">
        <f>ROUND(I138*H138,2)</f>
        <v>0</v>
      </c>
      <c r="BL138" s="17" t="s">
        <v>171</v>
      </c>
      <c r="BM138" s="238" t="s">
        <v>556</v>
      </c>
    </row>
    <row r="139" s="2" customFormat="1">
      <c r="A139" s="38"/>
      <c r="B139" s="39"/>
      <c r="C139" s="40"/>
      <c r="D139" s="240" t="s">
        <v>173</v>
      </c>
      <c r="E139" s="40"/>
      <c r="F139" s="241" t="s">
        <v>187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173</v>
      </c>
      <c r="AU139" s="17" t="s">
        <v>82</v>
      </c>
    </row>
    <row r="140" s="2" customFormat="1">
      <c r="A140" s="38"/>
      <c r="B140" s="39"/>
      <c r="C140" s="40"/>
      <c r="D140" s="245" t="s">
        <v>175</v>
      </c>
      <c r="E140" s="40"/>
      <c r="F140" s="246" t="s">
        <v>188</v>
      </c>
      <c r="G140" s="40"/>
      <c r="H140" s="40"/>
      <c r="I140" s="242"/>
      <c r="J140" s="40"/>
      <c r="K140" s="40"/>
      <c r="L140" s="44"/>
      <c r="M140" s="243"/>
      <c r="N140" s="24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175</v>
      </c>
      <c r="AU140" s="17" t="s">
        <v>82</v>
      </c>
    </row>
    <row r="141" s="2" customFormat="1" ht="24.15" customHeight="1">
      <c r="A141" s="38"/>
      <c r="B141" s="39"/>
      <c r="C141" s="227" t="s">
        <v>111</v>
      </c>
      <c r="D141" s="227" t="s">
        <v>166</v>
      </c>
      <c r="E141" s="228" t="s">
        <v>189</v>
      </c>
      <c r="F141" s="229" t="s">
        <v>190</v>
      </c>
      <c r="G141" s="230" t="s">
        <v>169</v>
      </c>
      <c r="H141" s="231">
        <v>118</v>
      </c>
      <c r="I141" s="232"/>
      <c r="J141" s="233">
        <f>ROUND(I141*H141,2)</f>
        <v>0</v>
      </c>
      <c r="K141" s="229" t="s">
        <v>170</v>
      </c>
      <c r="L141" s="44"/>
      <c r="M141" s="234" t="s">
        <v>1</v>
      </c>
      <c r="N141" s="235" t="s">
        <v>38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171</v>
      </c>
      <c r="AT141" s="238" t="s">
        <v>166</v>
      </c>
      <c r="AU141" s="238" t="s">
        <v>82</v>
      </c>
      <c r="AY141" s="17" t="s">
        <v>164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80</v>
      </c>
      <c r="BK141" s="239">
        <f>ROUND(I141*H141,2)</f>
        <v>0</v>
      </c>
      <c r="BL141" s="17" t="s">
        <v>171</v>
      </c>
      <c r="BM141" s="238" t="s">
        <v>557</v>
      </c>
    </row>
    <row r="142" s="2" customFormat="1">
      <c r="A142" s="38"/>
      <c r="B142" s="39"/>
      <c r="C142" s="40"/>
      <c r="D142" s="240" t="s">
        <v>173</v>
      </c>
      <c r="E142" s="40"/>
      <c r="F142" s="241" t="s">
        <v>192</v>
      </c>
      <c r="G142" s="40"/>
      <c r="H142" s="40"/>
      <c r="I142" s="242"/>
      <c r="J142" s="40"/>
      <c r="K142" s="40"/>
      <c r="L142" s="44"/>
      <c r="M142" s="243"/>
      <c r="N142" s="244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173</v>
      </c>
      <c r="AU142" s="17" t="s">
        <v>82</v>
      </c>
    </row>
    <row r="143" s="2" customFormat="1">
      <c r="A143" s="38"/>
      <c r="B143" s="39"/>
      <c r="C143" s="40"/>
      <c r="D143" s="245" t="s">
        <v>175</v>
      </c>
      <c r="E143" s="40"/>
      <c r="F143" s="246" t="s">
        <v>193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175</v>
      </c>
      <c r="AU143" s="17" t="s">
        <v>82</v>
      </c>
    </row>
    <row r="144" s="14" customFormat="1">
      <c r="A144" s="14"/>
      <c r="B144" s="257"/>
      <c r="C144" s="258"/>
      <c r="D144" s="240" t="s">
        <v>177</v>
      </c>
      <c r="E144" s="259" t="s">
        <v>1</v>
      </c>
      <c r="F144" s="260" t="s">
        <v>558</v>
      </c>
      <c r="G144" s="258"/>
      <c r="H144" s="261">
        <v>118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177</v>
      </c>
      <c r="AU144" s="267" t="s">
        <v>82</v>
      </c>
      <c r="AV144" s="14" t="s">
        <v>82</v>
      </c>
      <c r="AW144" s="14" t="s">
        <v>30</v>
      </c>
      <c r="AX144" s="14" t="s">
        <v>73</v>
      </c>
      <c r="AY144" s="267" t="s">
        <v>164</v>
      </c>
    </row>
    <row r="145" s="15" customFormat="1">
      <c r="A145" s="15"/>
      <c r="B145" s="268"/>
      <c r="C145" s="269"/>
      <c r="D145" s="240" t="s">
        <v>177</v>
      </c>
      <c r="E145" s="270" t="s">
        <v>1</v>
      </c>
      <c r="F145" s="271" t="s">
        <v>182</v>
      </c>
      <c r="G145" s="269"/>
      <c r="H145" s="272">
        <v>118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177</v>
      </c>
      <c r="AU145" s="278" t="s">
        <v>82</v>
      </c>
      <c r="AV145" s="15" t="s">
        <v>171</v>
      </c>
      <c r="AW145" s="15" t="s">
        <v>30</v>
      </c>
      <c r="AX145" s="15" t="s">
        <v>80</v>
      </c>
      <c r="AY145" s="278" t="s">
        <v>164</v>
      </c>
    </row>
    <row r="146" s="2" customFormat="1" ht="24.15" customHeight="1">
      <c r="A146" s="38"/>
      <c r="B146" s="39"/>
      <c r="C146" s="227" t="s">
        <v>171</v>
      </c>
      <c r="D146" s="227" t="s">
        <v>166</v>
      </c>
      <c r="E146" s="228" t="s">
        <v>214</v>
      </c>
      <c r="F146" s="229" t="s">
        <v>215</v>
      </c>
      <c r="G146" s="230" t="s">
        <v>216</v>
      </c>
      <c r="H146" s="231">
        <v>24.565999999999999</v>
      </c>
      <c r="I146" s="232"/>
      <c r="J146" s="233">
        <f>ROUND(I146*H146,2)</f>
        <v>0</v>
      </c>
      <c r="K146" s="229" t="s">
        <v>170</v>
      </c>
      <c r="L146" s="44"/>
      <c r="M146" s="234" t="s">
        <v>1</v>
      </c>
      <c r="N146" s="235" t="s">
        <v>38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171</v>
      </c>
      <c r="AT146" s="238" t="s">
        <v>166</v>
      </c>
      <c r="AU146" s="238" t="s">
        <v>82</v>
      </c>
      <c r="AY146" s="17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80</v>
      </c>
      <c r="BK146" s="239">
        <f>ROUND(I146*H146,2)</f>
        <v>0</v>
      </c>
      <c r="BL146" s="17" t="s">
        <v>171</v>
      </c>
      <c r="BM146" s="238" t="s">
        <v>559</v>
      </c>
    </row>
    <row r="147" s="2" customFormat="1">
      <c r="A147" s="38"/>
      <c r="B147" s="39"/>
      <c r="C147" s="40"/>
      <c r="D147" s="240" t="s">
        <v>173</v>
      </c>
      <c r="E147" s="40"/>
      <c r="F147" s="241" t="s">
        <v>218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173</v>
      </c>
      <c r="AU147" s="17" t="s">
        <v>82</v>
      </c>
    </row>
    <row r="148" s="2" customFormat="1">
      <c r="A148" s="38"/>
      <c r="B148" s="39"/>
      <c r="C148" s="40"/>
      <c r="D148" s="245" t="s">
        <v>175</v>
      </c>
      <c r="E148" s="40"/>
      <c r="F148" s="246" t="s">
        <v>219</v>
      </c>
      <c r="G148" s="40"/>
      <c r="H148" s="40"/>
      <c r="I148" s="242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175</v>
      </c>
      <c r="AU148" s="17" t="s">
        <v>82</v>
      </c>
    </row>
    <row r="149" s="2" customFormat="1">
      <c r="A149" s="38"/>
      <c r="B149" s="39"/>
      <c r="C149" s="40"/>
      <c r="D149" s="240" t="s">
        <v>206</v>
      </c>
      <c r="E149" s="40"/>
      <c r="F149" s="279" t="s">
        <v>220</v>
      </c>
      <c r="G149" s="40"/>
      <c r="H149" s="40"/>
      <c r="I149" s="242"/>
      <c r="J149" s="40"/>
      <c r="K149" s="40"/>
      <c r="L149" s="44"/>
      <c r="M149" s="243"/>
      <c r="N149" s="244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206</v>
      </c>
      <c r="AU149" s="17" t="s">
        <v>82</v>
      </c>
    </row>
    <row r="150" s="13" customFormat="1">
      <c r="A150" s="13"/>
      <c r="B150" s="247"/>
      <c r="C150" s="248"/>
      <c r="D150" s="240" t="s">
        <v>177</v>
      </c>
      <c r="E150" s="249" t="s">
        <v>1</v>
      </c>
      <c r="F150" s="250" t="s">
        <v>221</v>
      </c>
      <c r="G150" s="248"/>
      <c r="H150" s="249" t="s">
        <v>1</v>
      </c>
      <c r="I150" s="251"/>
      <c r="J150" s="248"/>
      <c r="K150" s="248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177</v>
      </c>
      <c r="AU150" s="256" t="s">
        <v>82</v>
      </c>
      <c r="AV150" s="13" t="s">
        <v>80</v>
      </c>
      <c r="AW150" s="13" t="s">
        <v>30</v>
      </c>
      <c r="AX150" s="13" t="s">
        <v>73</v>
      </c>
      <c r="AY150" s="256" t="s">
        <v>164</v>
      </c>
    </row>
    <row r="151" s="14" customFormat="1">
      <c r="A151" s="14"/>
      <c r="B151" s="257"/>
      <c r="C151" s="258"/>
      <c r="D151" s="240" t="s">
        <v>177</v>
      </c>
      <c r="E151" s="259" t="s">
        <v>1</v>
      </c>
      <c r="F151" s="260" t="s">
        <v>560</v>
      </c>
      <c r="G151" s="258"/>
      <c r="H151" s="261">
        <v>24.565999999999999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177</v>
      </c>
      <c r="AU151" s="267" t="s">
        <v>82</v>
      </c>
      <c r="AV151" s="14" t="s">
        <v>82</v>
      </c>
      <c r="AW151" s="14" t="s">
        <v>30</v>
      </c>
      <c r="AX151" s="14" t="s">
        <v>73</v>
      </c>
      <c r="AY151" s="267" t="s">
        <v>164</v>
      </c>
    </row>
    <row r="152" s="15" customFormat="1">
      <c r="A152" s="15"/>
      <c r="B152" s="268"/>
      <c r="C152" s="269"/>
      <c r="D152" s="240" t="s">
        <v>177</v>
      </c>
      <c r="E152" s="270" t="s">
        <v>1</v>
      </c>
      <c r="F152" s="271" t="s">
        <v>182</v>
      </c>
      <c r="G152" s="269"/>
      <c r="H152" s="272">
        <v>24.565999999999999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8" t="s">
        <v>177</v>
      </c>
      <c r="AU152" s="278" t="s">
        <v>82</v>
      </c>
      <c r="AV152" s="15" t="s">
        <v>171</v>
      </c>
      <c r="AW152" s="15" t="s">
        <v>30</v>
      </c>
      <c r="AX152" s="15" t="s">
        <v>80</v>
      </c>
      <c r="AY152" s="278" t="s">
        <v>164</v>
      </c>
    </row>
    <row r="153" s="2" customFormat="1" ht="24.15" customHeight="1">
      <c r="A153" s="38"/>
      <c r="B153" s="39"/>
      <c r="C153" s="227" t="s">
        <v>199</v>
      </c>
      <c r="D153" s="227" t="s">
        <v>166</v>
      </c>
      <c r="E153" s="228" t="s">
        <v>224</v>
      </c>
      <c r="F153" s="229" t="s">
        <v>225</v>
      </c>
      <c r="G153" s="230" t="s">
        <v>169</v>
      </c>
      <c r="H153" s="231">
        <v>141.36000000000001</v>
      </c>
      <c r="I153" s="232"/>
      <c r="J153" s="233">
        <f>ROUND(I153*H153,2)</f>
        <v>0</v>
      </c>
      <c r="K153" s="229" t="s">
        <v>170</v>
      </c>
      <c r="L153" s="44"/>
      <c r="M153" s="234" t="s">
        <v>1</v>
      </c>
      <c r="N153" s="235" t="s">
        <v>38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171</v>
      </c>
      <c r="AT153" s="238" t="s">
        <v>166</v>
      </c>
      <c r="AU153" s="238" t="s">
        <v>82</v>
      </c>
      <c r="AY153" s="17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80</v>
      </c>
      <c r="BK153" s="239">
        <f>ROUND(I153*H153,2)</f>
        <v>0</v>
      </c>
      <c r="BL153" s="17" t="s">
        <v>171</v>
      </c>
      <c r="BM153" s="238" t="s">
        <v>561</v>
      </c>
    </row>
    <row r="154" s="2" customFormat="1">
      <c r="A154" s="38"/>
      <c r="B154" s="39"/>
      <c r="C154" s="40"/>
      <c r="D154" s="240" t="s">
        <v>173</v>
      </c>
      <c r="E154" s="40"/>
      <c r="F154" s="241" t="s">
        <v>227</v>
      </c>
      <c r="G154" s="40"/>
      <c r="H154" s="40"/>
      <c r="I154" s="242"/>
      <c r="J154" s="40"/>
      <c r="K154" s="40"/>
      <c r="L154" s="44"/>
      <c r="M154" s="243"/>
      <c r="N154" s="24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173</v>
      </c>
      <c r="AU154" s="17" t="s">
        <v>82</v>
      </c>
    </row>
    <row r="155" s="2" customFormat="1">
      <c r="A155" s="38"/>
      <c r="B155" s="39"/>
      <c r="C155" s="40"/>
      <c r="D155" s="245" t="s">
        <v>175</v>
      </c>
      <c r="E155" s="40"/>
      <c r="F155" s="246" t="s">
        <v>228</v>
      </c>
      <c r="G155" s="40"/>
      <c r="H155" s="40"/>
      <c r="I155" s="242"/>
      <c r="J155" s="40"/>
      <c r="K155" s="40"/>
      <c r="L155" s="44"/>
      <c r="M155" s="243"/>
      <c r="N155" s="244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82</v>
      </c>
    </row>
    <row r="156" s="13" customFormat="1">
      <c r="A156" s="13"/>
      <c r="B156" s="247"/>
      <c r="C156" s="248"/>
      <c r="D156" s="240" t="s">
        <v>177</v>
      </c>
      <c r="E156" s="249" t="s">
        <v>1</v>
      </c>
      <c r="F156" s="250" t="s">
        <v>229</v>
      </c>
      <c r="G156" s="248"/>
      <c r="H156" s="249" t="s">
        <v>1</v>
      </c>
      <c r="I156" s="251"/>
      <c r="J156" s="248"/>
      <c r="K156" s="248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177</v>
      </c>
      <c r="AU156" s="256" t="s">
        <v>82</v>
      </c>
      <c r="AV156" s="13" t="s">
        <v>80</v>
      </c>
      <c r="AW156" s="13" t="s">
        <v>30</v>
      </c>
      <c r="AX156" s="13" t="s">
        <v>73</v>
      </c>
      <c r="AY156" s="256" t="s">
        <v>164</v>
      </c>
    </row>
    <row r="157" s="14" customFormat="1">
      <c r="A157" s="14"/>
      <c r="B157" s="257"/>
      <c r="C157" s="258"/>
      <c r="D157" s="240" t="s">
        <v>177</v>
      </c>
      <c r="E157" s="259" t="s">
        <v>1</v>
      </c>
      <c r="F157" s="260" t="s">
        <v>562</v>
      </c>
      <c r="G157" s="258"/>
      <c r="H157" s="261">
        <v>141.36000000000001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177</v>
      </c>
      <c r="AU157" s="267" t="s">
        <v>82</v>
      </c>
      <c r="AV157" s="14" t="s">
        <v>82</v>
      </c>
      <c r="AW157" s="14" t="s">
        <v>30</v>
      </c>
      <c r="AX157" s="14" t="s">
        <v>80</v>
      </c>
      <c r="AY157" s="267" t="s">
        <v>164</v>
      </c>
    </row>
    <row r="158" s="2" customFormat="1" ht="24.15" customHeight="1">
      <c r="A158" s="38"/>
      <c r="B158" s="39"/>
      <c r="C158" s="227" t="s">
        <v>213</v>
      </c>
      <c r="D158" s="227" t="s">
        <v>166</v>
      </c>
      <c r="E158" s="228" t="s">
        <v>232</v>
      </c>
      <c r="F158" s="229" t="s">
        <v>233</v>
      </c>
      <c r="G158" s="230" t="s">
        <v>169</v>
      </c>
      <c r="H158" s="231">
        <v>141.36000000000001</v>
      </c>
      <c r="I158" s="232"/>
      <c r="J158" s="233">
        <f>ROUND(I158*H158,2)</f>
        <v>0</v>
      </c>
      <c r="K158" s="229" t="s">
        <v>170</v>
      </c>
      <c r="L158" s="44"/>
      <c r="M158" s="234" t="s">
        <v>1</v>
      </c>
      <c r="N158" s="235" t="s">
        <v>38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171</v>
      </c>
      <c r="AT158" s="238" t="s">
        <v>166</v>
      </c>
      <c r="AU158" s="238" t="s">
        <v>82</v>
      </c>
      <c r="AY158" s="17" t="s">
        <v>164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80</v>
      </c>
      <c r="BK158" s="239">
        <f>ROUND(I158*H158,2)</f>
        <v>0</v>
      </c>
      <c r="BL158" s="17" t="s">
        <v>171</v>
      </c>
      <c r="BM158" s="238" t="s">
        <v>563</v>
      </c>
    </row>
    <row r="159" s="2" customFormat="1">
      <c r="A159" s="38"/>
      <c r="B159" s="39"/>
      <c r="C159" s="40"/>
      <c r="D159" s="240" t="s">
        <v>173</v>
      </c>
      <c r="E159" s="40"/>
      <c r="F159" s="241" t="s">
        <v>235</v>
      </c>
      <c r="G159" s="40"/>
      <c r="H159" s="40"/>
      <c r="I159" s="242"/>
      <c r="J159" s="40"/>
      <c r="K159" s="40"/>
      <c r="L159" s="44"/>
      <c r="M159" s="243"/>
      <c r="N159" s="244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173</v>
      </c>
      <c r="AU159" s="17" t="s">
        <v>82</v>
      </c>
    </row>
    <row r="160" s="2" customFormat="1">
      <c r="A160" s="38"/>
      <c r="B160" s="39"/>
      <c r="C160" s="40"/>
      <c r="D160" s="245" t="s">
        <v>175</v>
      </c>
      <c r="E160" s="40"/>
      <c r="F160" s="246" t="s">
        <v>236</v>
      </c>
      <c r="G160" s="40"/>
      <c r="H160" s="40"/>
      <c r="I160" s="242"/>
      <c r="J160" s="40"/>
      <c r="K160" s="40"/>
      <c r="L160" s="44"/>
      <c r="M160" s="243"/>
      <c r="N160" s="24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175</v>
      </c>
      <c r="AU160" s="17" t="s">
        <v>82</v>
      </c>
    </row>
    <row r="161" s="13" customFormat="1">
      <c r="A161" s="13"/>
      <c r="B161" s="247"/>
      <c r="C161" s="248"/>
      <c r="D161" s="240" t="s">
        <v>177</v>
      </c>
      <c r="E161" s="249" t="s">
        <v>1</v>
      </c>
      <c r="F161" s="250" t="s">
        <v>564</v>
      </c>
      <c r="G161" s="248"/>
      <c r="H161" s="249" t="s">
        <v>1</v>
      </c>
      <c r="I161" s="251"/>
      <c r="J161" s="248"/>
      <c r="K161" s="248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177</v>
      </c>
      <c r="AU161" s="256" t="s">
        <v>82</v>
      </c>
      <c r="AV161" s="13" t="s">
        <v>80</v>
      </c>
      <c r="AW161" s="13" t="s">
        <v>30</v>
      </c>
      <c r="AX161" s="13" t="s">
        <v>73</v>
      </c>
      <c r="AY161" s="256" t="s">
        <v>164</v>
      </c>
    </row>
    <row r="162" s="14" customFormat="1">
      <c r="A162" s="14"/>
      <c r="B162" s="257"/>
      <c r="C162" s="258"/>
      <c r="D162" s="240" t="s">
        <v>177</v>
      </c>
      <c r="E162" s="259" t="s">
        <v>1</v>
      </c>
      <c r="F162" s="260" t="s">
        <v>565</v>
      </c>
      <c r="G162" s="258"/>
      <c r="H162" s="261">
        <v>141.36000000000001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177</v>
      </c>
      <c r="AU162" s="267" t="s">
        <v>82</v>
      </c>
      <c r="AV162" s="14" t="s">
        <v>82</v>
      </c>
      <c r="AW162" s="14" t="s">
        <v>30</v>
      </c>
      <c r="AX162" s="14" t="s">
        <v>80</v>
      </c>
      <c r="AY162" s="267" t="s">
        <v>164</v>
      </c>
    </row>
    <row r="163" s="2" customFormat="1" ht="16.5" customHeight="1">
      <c r="A163" s="38"/>
      <c r="B163" s="39"/>
      <c r="C163" s="280" t="s">
        <v>223</v>
      </c>
      <c r="D163" s="280" t="s">
        <v>243</v>
      </c>
      <c r="E163" s="281" t="s">
        <v>244</v>
      </c>
      <c r="F163" s="282" t="s">
        <v>245</v>
      </c>
      <c r="G163" s="283" t="s">
        <v>246</v>
      </c>
      <c r="H163" s="284">
        <v>4.2409999999999997</v>
      </c>
      <c r="I163" s="285"/>
      <c r="J163" s="286">
        <f>ROUND(I163*H163,2)</f>
        <v>0</v>
      </c>
      <c r="K163" s="282" t="s">
        <v>170</v>
      </c>
      <c r="L163" s="287"/>
      <c r="M163" s="288" t="s">
        <v>1</v>
      </c>
      <c r="N163" s="289" t="s">
        <v>38</v>
      </c>
      <c r="O163" s="91"/>
      <c r="P163" s="236">
        <f>O163*H163</f>
        <v>0</v>
      </c>
      <c r="Q163" s="236">
        <v>0.001</v>
      </c>
      <c r="R163" s="236">
        <f>Q163*H163</f>
        <v>0.004241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231</v>
      </c>
      <c r="AT163" s="238" t="s">
        <v>243</v>
      </c>
      <c r="AU163" s="238" t="s">
        <v>82</v>
      </c>
      <c r="AY163" s="17" t="s">
        <v>164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80</v>
      </c>
      <c r="BK163" s="239">
        <f>ROUND(I163*H163,2)</f>
        <v>0</v>
      </c>
      <c r="BL163" s="17" t="s">
        <v>171</v>
      </c>
      <c r="BM163" s="238" t="s">
        <v>566</v>
      </c>
    </row>
    <row r="164" s="2" customFormat="1">
      <c r="A164" s="38"/>
      <c r="B164" s="39"/>
      <c r="C164" s="40"/>
      <c r="D164" s="240" t="s">
        <v>173</v>
      </c>
      <c r="E164" s="40"/>
      <c r="F164" s="241" t="s">
        <v>245</v>
      </c>
      <c r="G164" s="40"/>
      <c r="H164" s="40"/>
      <c r="I164" s="242"/>
      <c r="J164" s="40"/>
      <c r="K164" s="40"/>
      <c r="L164" s="44"/>
      <c r="M164" s="243"/>
      <c r="N164" s="24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173</v>
      </c>
      <c r="AU164" s="17" t="s">
        <v>82</v>
      </c>
    </row>
    <row r="165" s="2" customFormat="1">
      <c r="A165" s="38"/>
      <c r="B165" s="39"/>
      <c r="C165" s="40"/>
      <c r="D165" s="240" t="s">
        <v>206</v>
      </c>
      <c r="E165" s="40"/>
      <c r="F165" s="279" t="s">
        <v>567</v>
      </c>
      <c r="G165" s="40"/>
      <c r="H165" s="40"/>
      <c r="I165" s="242"/>
      <c r="J165" s="40"/>
      <c r="K165" s="40"/>
      <c r="L165" s="44"/>
      <c r="M165" s="243"/>
      <c r="N165" s="244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206</v>
      </c>
      <c r="AU165" s="17" t="s">
        <v>82</v>
      </c>
    </row>
    <row r="166" s="14" customFormat="1">
      <c r="A166" s="14"/>
      <c r="B166" s="257"/>
      <c r="C166" s="258"/>
      <c r="D166" s="240" t="s">
        <v>177</v>
      </c>
      <c r="E166" s="259" t="s">
        <v>1</v>
      </c>
      <c r="F166" s="260" t="s">
        <v>568</v>
      </c>
      <c r="G166" s="258"/>
      <c r="H166" s="261">
        <v>4.2409999999999997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177</v>
      </c>
      <c r="AU166" s="267" t="s">
        <v>82</v>
      </c>
      <c r="AV166" s="14" t="s">
        <v>82</v>
      </c>
      <c r="AW166" s="14" t="s">
        <v>30</v>
      </c>
      <c r="AX166" s="14" t="s">
        <v>80</v>
      </c>
      <c r="AY166" s="267" t="s">
        <v>164</v>
      </c>
    </row>
    <row r="167" s="12" customFormat="1" ht="22.8" customHeight="1">
      <c r="A167" s="12"/>
      <c r="B167" s="211"/>
      <c r="C167" s="212"/>
      <c r="D167" s="213" t="s">
        <v>72</v>
      </c>
      <c r="E167" s="225" t="s">
        <v>111</v>
      </c>
      <c r="F167" s="225" t="s">
        <v>281</v>
      </c>
      <c r="G167" s="212"/>
      <c r="H167" s="212"/>
      <c r="I167" s="215"/>
      <c r="J167" s="226">
        <f>BK167</f>
        <v>0</v>
      </c>
      <c r="K167" s="212"/>
      <c r="L167" s="217"/>
      <c r="M167" s="218"/>
      <c r="N167" s="219"/>
      <c r="O167" s="219"/>
      <c r="P167" s="220">
        <f>SUM(P168:P211)</f>
        <v>0</v>
      </c>
      <c r="Q167" s="219"/>
      <c r="R167" s="220">
        <f>SUM(R168:R211)</f>
        <v>8.7957003680000003</v>
      </c>
      <c r="S167" s="219"/>
      <c r="T167" s="221">
        <f>SUM(T168:T211)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2" t="s">
        <v>80</v>
      </c>
      <c r="AT167" s="223" t="s">
        <v>72</v>
      </c>
      <c r="AU167" s="223" t="s">
        <v>80</v>
      </c>
      <c r="AY167" s="222" t="s">
        <v>164</v>
      </c>
      <c r="BK167" s="224">
        <f>SUM(BK168:BK211)</f>
        <v>0</v>
      </c>
    </row>
    <row r="168" s="2" customFormat="1" ht="24.15" customHeight="1">
      <c r="A168" s="38"/>
      <c r="B168" s="39"/>
      <c r="C168" s="227" t="s">
        <v>231</v>
      </c>
      <c r="D168" s="227" t="s">
        <v>166</v>
      </c>
      <c r="E168" s="228" t="s">
        <v>283</v>
      </c>
      <c r="F168" s="229" t="s">
        <v>284</v>
      </c>
      <c r="G168" s="230" t="s">
        <v>202</v>
      </c>
      <c r="H168" s="231">
        <v>0.89600000000000002</v>
      </c>
      <c r="I168" s="232"/>
      <c r="J168" s="233">
        <f>ROUND(I168*H168,2)</f>
        <v>0</v>
      </c>
      <c r="K168" s="229" t="s">
        <v>170</v>
      </c>
      <c r="L168" s="44"/>
      <c r="M168" s="234" t="s">
        <v>1</v>
      </c>
      <c r="N168" s="235" t="s">
        <v>38</v>
      </c>
      <c r="O168" s="91"/>
      <c r="P168" s="236">
        <f>O168*H168</f>
        <v>0</v>
      </c>
      <c r="Q168" s="236">
        <v>0.036885000000000001</v>
      </c>
      <c r="R168" s="236">
        <f>Q168*H168</f>
        <v>0.033048960000000002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171</v>
      </c>
      <c r="AT168" s="238" t="s">
        <v>166</v>
      </c>
      <c r="AU168" s="238" t="s">
        <v>82</v>
      </c>
      <c r="AY168" s="17" t="s">
        <v>164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80</v>
      </c>
      <c r="BK168" s="239">
        <f>ROUND(I168*H168,2)</f>
        <v>0</v>
      </c>
      <c r="BL168" s="17" t="s">
        <v>171</v>
      </c>
      <c r="BM168" s="238" t="s">
        <v>569</v>
      </c>
    </row>
    <row r="169" s="2" customFormat="1">
      <c r="A169" s="38"/>
      <c r="B169" s="39"/>
      <c r="C169" s="40"/>
      <c r="D169" s="240" t="s">
        <v>173</v>
      </c>
      <c r="E169" s="40"/>
      <c r="F169" s="241" t="s">
        <v>284</v>
      </c>
      <c r="G169" s="40"/>
      <c r="H169" s="40"/>
      <c r="I169" s="242"/>
      <c r="J169" s="40"/>
      <c r="K169" s="40"/>
      <c r="L169" s="44"/>
      <c r="M169" s="243"/>
      <c r="N169" s="244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173</v>
      </c>
      <c r="AU169" s="17" t="s">
        <v>82</v>
      </c>
    </row>
    <row r="170" s="2" customFormat="1">
      <c r="A170" s="38"/>
      <c r="B170" s="39"/>
      <c r="C170" s="40"/>
      <c r="D170" s="245" t="s">
        <v>175</v>
      </c>
      <c r="E170" s="40"/>
      <c r="F170" s="246" t="s">
        <v>286</v>
      </c>
      <c r="G170" s="40"/>
      <c r="H170" s="40"/>
      <c r="I170" s="242"/>
      <c r="J170" s="40"/>
      <c r="K170" s="40"/>
      <c r="L170" s="44"/>
      <c r="M170" s="243"/>
      <c r="N170" s="244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175</v>
      </c>
      <c r="AU170" s="17" t="s">
        <v>82</v>
      </c>
    </row>
    <row r="171" s="2" customFormat="1">
      <c r="A171" s="38"/>
      <c r="B171" s="39"/>
      <c r="C171" s="40"/>
      <c r="D171" s="240" t="s">
        <v>206</v>
      </c>
      <c r="E171" s="40"/>
      <c r="F171" s="279" t="s">
        <v>570</v>
      </c>
      <c r="G171" s="40"/>
      <c r="H171" s="40"/>
      <c r="I171" s="242"/>
      <c r="J171" s="40"/>
      <c r="K171" s="40"/>
      <c r="L171" s="44"/>
      <c r="M171" s="243"/>
      <c r="N171" s="244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206</v>
      </c>
      <c r="AU171" s="17" t="s">
        <v>82</v>
      </c>
    </row>
    <row r="172" s="13" customFormat="1">
      <c r="A172" s="13"/>
      <c r="B172" s="247"/>
      <c r="C172" s="248"/>
      <c r="D172" s="240" t="s">
        <v>177</v>
      </c>
      <c r="E172" s="249" t="s">
        <v>1</v>
      </c>
      <c r="F172" s="250" t="s">
        <v>288</v>
      </c>
      <c r="G172" s="248"/>
      <c r="H172" s="249" t="s">
        <v>1</v>
      </c>
      <c r="I172" s="251"/>
      <c r="J172" s="248"/>
      <c r="K172" s="248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177</v>
      </c>
      <c r="AU172" s="256" t="s">
        <v>82</v>
      </c>
      <c r="AV172" s="13" t="s">
        <v>80</v>
      </c>
      <c r="AW172" s="13" t="s">
        <v>30</v>
      </c>
      <c r="AX172" s="13" t="s">
        <v>73</v>
      </c>
      <c r="AY172" s="256" t="s">
        <v>164</v>
      </c>
    </row>
    <row r="173" s="14" customFormat="1">
      <c r="A173" s="14"/>
      <c r="B173" s="257"/>
      <c r="C173" s="258"/>
      <c r="D173" s="240" t="s">
        <v>177</v>
      </c>
      <c r="E173" s="259" t="s">
        <v>1</v>
      </c>
      <c r="F173" s="260" t="s">
        <v>571</v>
      </c>
      <c r="G173" s="258"/>
      <c r="H173" s="261">
        <v>0.89600000000000002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177</v>
      </c>
      <c r="AU173" s="267" t="s">
        <v>82</v>
      </c>
      <c r="AV173" s="14" t="s">
        <v>82</v>
      </c>
      <c r="AW173" s="14" t="s">
        <v>30</v>
      </c>
      <c r="AX173" s="14" t="s">
        <v>73</v>
      </c>
      <c r="AY173" s="267" t="s">
        <v>164</v>
      </c>
    </row>
    <row r="174" s="15" customFormat="1">
      <c r="A174" s="15"/>
      <c r="B174" s="268"/>
      <c r="C174" s="269"/>
      <c r="D174" s="240" t="s">
        <v>177</v>
      </c>
      <c r="E174" s="270" t="s">
        <v>1</v>
      </c>
      <c r="F174" s="271" t="s">
        <v>182</v>
      </c>
      <c r="G174" s="269"/>
      <c r="H174" s="272">
        <v>0.89600000000000002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8" t="s">
        <v>177</v>
      </c>
      <c r="AU174" s="278" t="s">
        <v>82</v>
      </c>
      <c r="AV174" s="15" t="s">
        <v>171</v>
      </c>
      <c r="AW174" s="15" t="s">
        <v>30</v>
      </c>
      <c r="AX174" s="15" t="s">
        <v>80</v>
      </c>
      <c r="AY174" s="278" t="s">
        <v>164</v>
      </c>
    </row>
    <row r="175" s="2" customFormat="1" ht="16.5" customHeight="1">
      <c r="A175" s="38"/>
      <c r="B175" s="39"/>
      <c r="C175" s="227" t="s">
        <v>242</v>
      </c>
      <c r="D175" s="227" t="s">
        <v>166</v>
      </c>
      <c r="E175" s="228" t="s">
        <v>572</v>
      </c>
      <c r="F175" s="229" t="s">
        <v>573</v>
      </c>
      <c r="G175" s="230" t="s">
        <v>202</v>
      </c>
      <c r="H175" s="231">
        <v>1.5249999999999999</v>
      </c>
      <c r="I175" s="232"/>
      <c r="J175" s="233">
        <f>ROUND(I175*H175,2)</f>
        <v>0</v>
      </c>
      <c r="K175" s="229" t="s">
        <v>170</v>
      </c>
      <c r="L175" s="44"/>
      <c r="M175" s="234" t="s">
        <v>1</v>
      </c>
      <c r="N175" s="235" t="s">
        <v>38</v>
      </c>
      <c r="O175" s="91"/>
      <c r="P175" s="236">
        <f>O175*H175</f>
        <v>0</v>
      </c>
      <c r="Q175" s="236">
        <v>2.5021499999999999</v>
      </c>
      <c r="R175" s="236">
        <f>Q175*H175</f>
        <v>3.8157787499999998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171</v>
      </c>
      <c r="AT175" s="238" t="s">
        <v>166</v>
      </c>
      <c r="AU175" s="238" t="s">
        <v>82</v>
      </c>
      <c r="AY175" s="17" t="s">
        <v>164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80</v>
      </c>
      <c r="BK175" s="239">
        <f>ROUND(I175*H175,2)</f>
        <v>0</v>
      </c>
      <c r="BL175" s="17" t="s">
        <v>171</v>
      </c>
      <c r="BM175" s="238" t="s">
        <v>574</v>
      </c>
    </row>
    <row r="176" s="2" customFormat="1">
      <c r="A176" s="38"/>
      <c r="B176" s="39"/>
      <c r="C176" s="40"/>
      <c r="D176" s="240" t="s">
        <v>173</v>
      </c>
      <c r="E176" s="40"/>
      <c r="F176" s="241" t="s">
        <v>575</v>
      </c>
      <c r="G176" s="40"/>
      <c r="H176" s="40"/>
      <c r="I176" s="242"/>
      <c r="J176" s="40"/>
      <c r="K176" s="40"/>
      <c r="L176" s="44"/>
      <c r="M176" s="243"/>
      <c r="N176" s="244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173</v>
      </c>
      <c r="AU176" s="17" t="s">
        <v>82</v>
      </c>
    </row>
    <row r="177" s="2" customFormat="1">
      <c r="A177" s="38"/>
      <c r="B177" s="39"/>
      <c r="C177" s="40"/>
      <c r="D177" s="245" t="s">
        <v>175</v>
      </c>
      <c r="E177" s="40"/>
      <c r="F177" s="246" t="s">
        <v>576</v>
      </c>
      <c r="G177" s="40"/>
      <c r="H177" s="40"/>
      <c r="I177" s="242"/>
      <c r="J177" s="40"/>
      <c r="K177" s="40"/>
      <c r="L177" s="44"/>
      <c r="M177" s="243"/>
      <c r="N177" s="24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175</v>
      </c>
      <c r="AU177" s="17" t="s">
        <v>82</v>
      </c>
    </row>
    <row r="178" s="13" customFormat="1">
      <c r="A178" s="13"/>
      <c r="B178" s="247"/>
      <c r="C178" s="248"/>
      <c r="D178" s="240" t="s">
        <v>177</v>
      </c>
      <c r="E178" s="249" t="s">
        <v>1</v>
      </c>
      <c r="F178" s="250" t="s">
        <v>178</v>
      </c>
      <c r="G178" s="248"/>
      <c r="H178" s="249" t="s">
        <v>1</v>
      </c>
      <c r="I178" s="251"/>
      <c r="J178" s="248"/>
      <c r="K178" s="248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177</v>
      </c>
      <c r="AU178" s="256" t="s">
        <v>82</v>
      </c>
      <c r="AV178" s="13" t="s">
        <v>80</v>
      </c>
      <c r="AW178" s="13" t="s">
        <v>30</v>
      </c>
      <c r="AX178" s="13" t="s">
        <v>73</v>
      </c>
      <c r="AY178" s="256" t="s">
        <v>164</v>
      </c>
    </row>
    <row r="179" s="14" customFormat="1">
      <c r="A179" s="14"/>
      <c r="B179" s="257"/>
      <c r="C179" s="258"/>
      <c r="D179" s="240" t="s">
        <v>177</v>
      </c>
      <c r="E179" s="259" t="s">
        <v>1</v>
      </c>
      <c r="F179" s="260" t="s">
        <v>577</v>
      </c>
      <c r="G179" s="258"/>
      <c r="H179" s="261">
        <v>1.5249999999999999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177</v>
      </c>
      <c r="AU179" s="267" t="s">
        <v>82</v>
      </c>
      <c r="AV179" s="14" t="s">
        <v>82</v>
      </c>
      <c r="AW179" s="14" t="s">
        <v>30</v>
      </c>
      <c r="AX179" s="14" t="s">
        <v>73</v>
      </c>
      <c r="AY179" s="267" t="s">
        <v>164</v>
      </c>
    </row>
    <row r="180" s="15" customFormat="1">
      <c r="A180" s="15"/>
      <c r="B180" s="268"/>
      <c r="C180" s="269"/>
      <c r="D180" s="240" t="s">
        <v>177</v>
      </c>
      <c r="E180" s="270" t="s">
        <v>1</v>
      </c>
      <c r="F180" s="271" t="s">
        <v>182</v>
      </c>
      <c r="G180" s="269"/>
      <c r="H180" s="272">
        <v>1.5249999999999999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8" t="s">
        <v>177</v>
      </c>
      <c r="AU180" s="278" t="s">
        <v>82</v>
      </c>
      <c r="AV180" s="15" t="s">
        <v>171</v>
      </c>
      <c r="AW180" s="15" t="s">
        <v>30</v>
      </c>
      <c r="AX180" s="15" t="s">
        <v>80</v>
      </c>
      <c r="AY180" s="278" t="s">
        <v>164</v>
      </c>
    </row>
    <row r="181" s="2" customFormat="1" ht="24.15" customHeight="1">
      <c r="A181" s="38"/>
      <c r="B181" s="39"/>
      <c r="C181" s="227" t="s">
        <v>251</v>
      </c>
      <c r="D181" s="227" t="s">
        <v>166</v>
      </c>
      <c r="E181" s="228" t="s">
        <v>578</v>
      </c>
      <c r="F181" s="229" t="s">
        <v>579</v>
      </c>
      <c r="G181" s="230" t="s">
        <v>202</v>
      </c>
      <c r="H181" s="231">
        <v>1.651</v>
      </c>
      <c r="I181" s="232"/>
      <c r="J181" s="233">
        <f>ROUND(I181*H181,2)</f>
        <v>0</v>
      </c>
      <c r="K181" s="229" t="s">
        <v>170</v>
      </c>
      <c r="L181" s="44"/>
      <c r="M181" s="234" t="s">
        <v>1</v>
      </c>
      <c r="N181" s="235" t="s">
        <v>38</v>
      </c>
      <c r="O181" s="91"/>
      <c r="P181" s="236">
        <f>O181*H181</f>
        <v>0</v>
      </c>
      <c r="Q181" s="236">
        <v>0.048579999999999998</v>
      </c>
      <c r="R181" s="236">
        <f>Q181*H181</f>
        <v>0.080205579999999999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171</v>
      </c>
      <c r="AT181" s="238" t="s">
        <v>166</v>
      </c>
      <c r="AU181" s="238" t="s">
        <v>82</v>
      </c>
      <c r="AY181" s="17" t="s">
        <v>164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80</v>
      </c>
      <c r="BK181" s="239">
        <f>ROUND(I181*H181,2)</f>
        <v>0</v>
      </c>
      <c r="BL181" s="17" t="s">
        <v>171</v>
      </c>
      <c r="BM181" s="238" t="s">
        <v>580</v>
      </c>
    </row>
    <row r="182" s="2" customFormat="1">
      <c r="A182" s="38"/>
      <c r="B182" s="39"/>
      <c r="C182" s="40"/>
      <c r="D182" s="240" t="s">
        <v>173</v>
      </c>
      <c r="E182" s="40"/>
      <c r="F182" s="241" t="s">
        <v>581</v>
      </c>
      <c r="G182" s="40"/>
      <c r="H182" s="40"/>
      <c r="I182" s="242"/>
      <c r="J182" s="40"/>
      <c r="K182" s="40"/>
      <c r="L182" s="44"/>
      <c r="M182" s="243"/>
      <c r="N182" s="244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173</v>
      </c>
      <c r="AU182" s="17" t="s">
        <v>82</v>
      </c>
    </row>
    <row r="183" s="2" customFormat="1">
      <c r="A183" s="38"/>
      <c r="B183" s="39"/>
      <c r="C183" s="40"/>
      <c r="D183" s="245" t="s">
        <v>175</v>
      </c>
      <c r="E183" s="40"/>
      <c r="F183" s="246" t="s">
        <v>582</v>
      </c>
      <c r="G183" s="40"/>
      <c r="H183" s="40"/>
      <c r="I183" s="242"/>
      <c r="J183" s="40"/>
      <c r="K183" s="40"/>
      <c r="L183" s="44"/>
      <c r="M183" s="243"/>
      <c r="N183" s="244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175</v>
      </c>
      <c r="AU183" s="17" t="s">
        <v>82</v>
      </c>
    </row>
    <row r="184" s="14" customFormat="1">
      <c r="A184" s="14"/>
      <c r="B184" s="257"/>
      <c r="C184" s="258"/>
      <c r="D184" s="240" t="s">
        <v>177</v>
      </c>
      <c r="E184" s="259" t="s">
        <v>1</v>
      </c>
      <c r="F184" s="260" t="s">
        <v>583</v>
      </c>
      <c r="G184" s="258"/>
      <c r="H184" s="261">
        <v>1.651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177</v>
      </c>
      <c r="AU184" s="267" t="s">
        <v>82</v>
      </c>
      <c r="AV184" s="14" t="s">
        <v>82</v>
      </c>
      <c r="AW184" s="14" t="s">
        <v>30</v>
      </c>
      <c r="AX184" s="14" t="s">
        <v>73</v>
      </c>
      <c r="AY184" s="267" t="s">
        <v>164</v>
      </c>
    </row>
    <row r="185" s="15" customFormat="1">
      <c r="A185" s="15"/>
      <c r="B185" s="268"/>
      <c r="C185" s="269"/>
      <c r="D185" s="240" t="s">
        <v>177</v>
      </c>
      <c r="E185" s="270" t="s">
        <v>1</v>
      </c>
      <c r="F185" s="271" t="s">
        <v>182</v>
      </c>
      <c r="G185" s="269"/>
      <c r="H185" s="272">
        <v>1.651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8" t="s">
        <v>177</v>
      </c>
      <c r="AU185" s="278" t="s">
        <v>82</v>
      </c>
      <c r="AV185" s="15" t="s">
        <v>171</v>
      </c>
      <c r="AW185" s="15" t="s">
        <v>30</v>
      </c>
      <c r="AX185" s="15" t="s">
        <v>80</v>
      </c>
      <c r="AY185" s="278" t="s">
        <v>164</v>
      </c>
    </row>
    <row r="186" s="2" customFormat="1" ht="16.5" customHeight="1">
      <c r="A186" s="38"/>
      <c r="B186" s="39"/>
      <c r="C186" s="227" t="s">
        <v>259</v>
      </c>
      <c r="D186" s="227" t="s">
        <v>166</v>
      </c>
      <c r="E186" s="228" t="s">
        <v>584</v>
      </c>
      <c r="F186" s="229" t="s">
        <v>585</v>
      </c>
      <c r="G186" s="230" t="s">
        <v>169</v>
      </c>
      <c r="H186" s="231">
        <v>6.9749999999999996</v>
      </c>
      <c r="I186" s="232"/>
      <c r="J186" s="233">
        <f>ROUND(I186*H186,2)</f>
        <v>0</v>
      </c>
      <c r="K186" s="229" t="s">
        <v>170</v>
      </c>
      <c r="L186" s="44"/>
      <c r="M186" s="234" t="s">
        <v>1</v>
      </c>
      <c r="N186" s="235" t="s">
        <v>38</v>
      </c>
      <c r="O186" s="91"/>
      <c r="P186" s="236">
        <f>O186*H186</f>
        <v>0</v>
      </c>
      <c r="Q186" s="236">
        <v>0.041744200000000002</v>
      </c>
      <c r="R186" s="236">
        <f>Q186*H186</f>
        <v>0.29116579500000001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171</v>
      </c>
      <c r="AT186" s="238" t="s">
        <v>166</v>
      </c>
      <c r="AU186" s="238" t="s">
        <v>82</v>
      </c>
      <c r="AY186" s="17" t="s">
        <v>164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80</v>
      </c>
      <c r="BK186" s="239">
        <f>ROUND(I186*H186,2)</f>
        <v>0</v>
      </c>
      <c r="BL186" s="17" t="s">
        <v>171</v>
      </c>
      <c r="BM186" s="238" t="s">
        <v>586</v>
      </c>
    </row>
    <row r="187" s="2" customFormat="1">
      <c r="A187" s="38"/>
      <c r="B187" s="39"/>
      <c r="C187" s="40"/>
      <c r="D187" s="240" t="s">
        <v>173</v>
      </c>
      <c r="E187" s="40"/>
      <c r="F187" s="241" t="s">
        <v>587</v>
      </c>
      <c r="G187" s="40"/>
      <c r="H187" s="40"/>
      <c r="I187" s="242"/>
      <c r="J187" s="40"/>
      <c r="K187" s="40"/>
      <c r="L187" s="44"/>
      <c r="M187" s="243"/>
      <c r="N187" s="244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173</v>
      </c>
      <c r="AU187" s="17" t="s">
        <v>82</v>
      </c>
    </row>
    <row r="188" s="2" customFormat="1">
      <c r="A188" s="38"/>
      <c r="B188" s="39"/>
      <c r="C188" s="40"/>
      <c r="D188" s="245" t="s">
        <v>175</v>
      </c>
      <c r="E188" s="40"/>
      <c r="F188" s="246" t="s">
        <v>588</v>
      </c>
      <c r="G188" s="40"/>
      <c r="H188" s="40"/>
      <c r="I188" s="242"/>
      <c r="J188" s="40"/>
      <c r="K188" s="40"/>
      <c r="L188" s="44"/>
      <c r="M188" s="243"/>
      <c r="N188" s="244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82</v>
      </c>
    </row>
    <row r="189" s="13" customFormat="1">
      <c r="A189" s="13"/>
      <c r="B189" s="247"/>
      <c r="C189" s="248"/>
      <c r="D189" s="240" t="s">
        <v>177</v>
      </c>
      <c r="E189" s="249" t="s">
        <v>1</v>
      </c>
      <c r="F189" s="250" t="s">
        <v>180</v>
      </c>
      <c r="G189" s="248"/>
      <c r="H189" s="249" t="s">
        <v>1</v>
      </c>
      <c r="I189" s="251"/>
      <c r="J189" s="248"/>
      <c r="K189" s="248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177</v>
      </c>
      <c r="AU189" s="256" t="s">
        <v>82</v>
      </c>
      <c r="AV189" s="13" t="s">
        <v>80</v>
      </c>
      <c r="AW189" s="13" t="s">
        <v>30</v>
      </c>
      <c r="AX189" s="13" t="s">
        <v>73</v>
      </c>
      <c r="AY189" s="256" t="s">
        <v>164</v>
      </c>
    </row>
    <row r="190" s="14" customFormat="1">
      <c r="A190" s="14"/>
      <c r="B190" s="257"/>
      <c r="C190" s="258"/>
      <c r="D190" s="240" t="s">
        <v>177</v>
      </c>
      <c r="E190" s="259" t="s">
        <v>1</v>
      </c>
      <c r="F190" s="260" t="s">
        <v>589</v>
      </c>
      <c r="G190" s="258"/>
      <c r="H190" s="261">
        <v>1.125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7" t="s">
        <v>177</v>
      </c>
      <c r="AU190" s="267" t="s">
        <v>82</v>
      </c>
      <c r="AV190" s="14" t="s">
        <v>82</v>
      </c>
      <c r="AW190" s="14" t="s">
        <v>30</v>
      </c>
      <c r="AX190" s="14" t="s">
        <v>73</v>
      </c>
      <c r="AY190" s="267" t="s">
        <v>164</v>
      </c>
    </row>
    <row r="191" s="14" customFormat="1">
      <c r="A191" s="14"/>
      <c r="B191" s="257"/>
      <c r="C191" s="258"/>
      <c r="D191" s="240" t="s">
        <v>177</v>
      </c>
      <c r="E191" s="259" t="s">
        <v>1</v>
      </c>
      <c r="F191" s="260" t="s">
        <v>590</v>
      </c>
      <c r="G191" s="258"/>
      <c r="H191" s="261">
        <v>1.5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177</v>
      </c>
      <c r="AU191" s="267" t="s">
        <v>82</v>
      </c>
      <c r="AV191" s="14" t="s">
        <v>82</v>
      </c>
      <c r="AW191" s="14" t="s">
        <v>30</v>
      </c>
      <c r="AX191" s="14" t="s">
        <v>73</v>
      </c>
      <c r="AY191" s="267" t="s">
        <v>164</v>
      </c>
    </row>
    <row r="192" s="13" customFormat="1">
      <c r="A192" s="13"/>
      <c r="B192" s="247"/>
      <c r="C192" s="248"/>
      <c r="D192" s="240" t="s">
        <v>177</v>
      </c>
      <c r="E192" s="249" t="s">
        <v>1</v>
      </c>
      <c r="F192" s="250" t="s">
        <v>178</v>
      </c>
      <c r="G192" s="248"/>
      <c r="H192" s="249" t="s">
        <v>1</v>
      </c>
      <c r="I192" s="251"/>
      <c r="J192" s="248"/>
      <c r="K192" s="248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177</v>
      </c>
      <c r="AU192" s="256" t="s">
        <v>82</v>
      </c>
      <c r="AV192" s="13" t="s">
        <v>80</v>
      </c>
      <c r="AW192" s="13" t="s">
        <v>30</v>
      </c>
      <c r="AX192" s="13" t="s">
        <v>73</v>
      </c>
      <c r="AY192" s="256" t="s">
        <v>164</v>
      </c>
    </row>
    <row r="193" s="14" customFormat="1">
      <c r="A193" s="14"/>
      <c r="B193" s="257"/>
      <c r="C193" s="258"/>
      <c r="D193" s="240" t="s">
        <v>177</v>
      </c>
      <c r="E193" s="259" t="s">
        <v>1</v>
      </c>
      <c r="F193" s="260" t="s">
        <v>591</v>
      </c>
      <c r="G193" s="258"/>
      <c r="H193" s="261">
        <v>2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177</v>
      </c>
      <c r="AU193" s="267" t="s">
        <v>82</v>
      </c>
      <c r="AV193" s="14" t="s">
        <v>82</v>
      </c>
      <c r="AW193" s="14" t="s">
        <v>30</v>
      </c>
      <c r="AX193" s="14" t="s">
        <v>73</v>
      </c>
      <c r="AY193" s="267" t="s">
        <v>164</v>
      </c>
    </row>
    <row r="194" s="14" customFormat="1">
      <c r="A194" s="14"/>
      <c r="B194" s="257"/>
      <c r="C194" s="258"/>
      <c r="D194" s="240" t="s">
        <v>177</v>
      </c>
      <c r="E194" s="259" t="s">
        <v>1</v>
      </c>
      <c r="F194" s="260" t="s">
        <v>592</v>
      </c>
      <c r="G194" s="258"/>
      <c r="H194" s="261">
        <v>2.3500000000000001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177</v>
      </c>
      <c r="AU194" s="267" t="s">
        <v>82</v>
      </c>
      <c r="AV194" s="14" t="s">
        <v>82</v>
      </c>
      <c r="AW194" s="14" t="s">
        <v>30</v>
      </c>
      <c r="AX194" s="14" t="s">
        <v>73</v>
      </c>
      <c r="AY194" s="267" t="s">
        <v>164</v>
      </c>
    </row>
    <row r="195" s="15" customFormat="1">
      <c r="A195" s="15"/>
      <c r="B195" s="268"/>
      <c r="C195" s="269"/>
      <c r="D195" s="240" t="s">
        <v>177</v>
      </c>
      <c r="E195" s="270" t="s">
        <v>1</v>
      </c>
      <c r="F195" s="271" t="s">
        <v>182</v>
      </c>
      <c r="G195" s="269"/>
      <c r="H195" s="272">
        <v>6.9749999999999996</v>
      </c>
      <c r="I195" s="273"/>
      <c r="J195" s="269"/>
      <c r="K195" s="269"/>
      <c r="L195" s="274"/>
      <c r="M195" s="275"/>
      <c r="N195" s="276"/>
      <c r="O195" s="276"/>
      <c r="P195" s="276"/>
      <c r="Q195" s="276"/>
      <c r="R195" s="276"/>
      <c r="S195" s="276"/>
      <c r="T195" s="27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8" t="s">
        <v>177</v>
      </c>
      <c r="AU195" s="278" t="s">
        <v>82</v>
      </c>
      <c r="AV195" s="15" t="s">
        <v>171</v>
      </c>
      <c r="AW195" s="15" t="s">
        <v>30</v>
      </c>
      <c r="AX195" s="15" t="s">
        <v>80</v>
      </c>
      <c r="AY195" s="278" t="s">
        <v>164</v>
      </c>
    </row>
    <row r="196" s="2" customFormat="1" ht="16.5" customHeight="1">
      <c r="A196" s="38"/>
      <c r="B196" s="39"/>
      <c r="C196" s="227" t="s">
        <v>265</v>
      </c>
      <c r="D196" s="227" t="s">
        <v>166</v>
      </c>
      <c r="E196" s="228" t="s">
        <v>593</v>
      </c>
      <c r="F196" s="229" t="s">
        <v>594</v>
      </c>
      <c r="G196" s="230" t="s">
        <v>169</v>
      </c>
      <c r="H196" s="231">
        <v>6.9749999999999996</v>
      </c>
      <c r="I196" s="232"/>
      <c r="J196" s="233">
        <f>ROUND(I196*H196,2)</f>
        <v>0</v>
      </c>
      <c r="K196" s="229" t="s">
        <v>170</v>
      </c>
      <c r="L196" s="44"/>
      <c r="M196" s="234" t="s">
        <v>1</v>
      </c>
      <c r="N196" s="235" t="s">
        <v>38</v>
      </c>
      <c r="O196" s="91"/>
      <c r="P196" s="236">
        <f>O196*H196</f>
        <v>0</v>
      </c>
      <c r="Q196" s="236">
        <v>1.5E-05</v>
      </c>
      <c r="R196" s="236">
        <f>Q196*H196</f>
        <v>0.000104625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171</v>
      </c>
      <c r="AT196" s="238" t="s">
        <v>166</v>
      </c>
      <c r="AU196" s="238" t="s">
        <v>82</v>
      </c>
      <c r="AY196" s="17" t="s">
        <v>164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80</v>
      </c>
      <c r="BK196" s="239">
        <f>ROUND(I196*H196,2)</f>
        <v>0</v>
      </c>
      <c r="BL196" s="17" t="s">
        <v>171</v>
      </c>
      <c r="BM196" s="238" t="s">
        <v>595</v>
      </c>
    </row>
    <row r="197" s="2" customFormat="1">
      <c r="A197" s="38"/>
      <c r="B197" s="39"/>
      <c r="C197" s="40"/>
      <c r="D197" s="240" t="s">
        <v>173</v>
      </c>
      <c r="E197" s="40"/>
      <c r="F197" s="241" t="s">
        <v>596</v>
      </c>
      <c r="G197" s="40"/>
      <c r="H197" s="40"/>
      <c r="I197" s="242"/>
      <c r="J197" s="40"/>
      <c r="K197" s="40"/>
      <c r="L197" s="44"/>
      <c r="M197" s="243"/>
      <c r="N197" s="24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173</v>
      </c>
      <c r="AU197" s="17" t="s">
        <v>82</v>
      </c>
    </row>
    <row r="198" s="2" customFormat="1">
      <c r="A198" s="38"/>
      <c r="B198" s="39"/>
      <c r="C198" s="40"/>
      <c r="D198" s="245" t="s">
        <v>175</v>
      </c>
      <c r="E198" s="40"/>
      <c r="F198" s="246" t="s">
        <v>597</v>
      </c>
      <c r="G198" s="40"/>
      <c r="H198" s="40"/>
      <c r="I198" s="242"/>
      <c r="J198" s="40"/>
      <c r="K198" s="40"/>
      <c r="L198" s="44"/>
      <c r="M198" s="243"/>
      <c r="N198" s="24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82</v>
      </c>
    </row>
    <row r="199" s="14" customFormat="1">
      <c r="A199" s="14"/>
      <c r="B199" s="257"/>
      <c r="C199" s="258"/>
      <c r="D199" s="240" t="s">
        <v>177</v>
      </c>
      <c r="E199" s="259" t="s">
        <v>1</v>
      </c>
      <c r="F199" s="260" t="s">
        <v>598</v>
      </c>
      <c r="G199" s="258"/>
      <c r="H199" s="261">
        <v>6.9749999999999996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177</v>
      </c>
      <c r="AU199" s="267" t="s">
        <v>82</v>
      </c>
      <c r="AV199" s="14" t="s">
        <v>82</v>
      </c>
      <c r="AW199" s="14" t="s">
        <v>30</v>
      </c>
      <c r="AX199" s="14" t="s">
        <v>80</v>
      </c>
      <c r="AY199" s="267" t="s">
        <v>164</v>
      </c>
    </row>
    <row r="200" s="2" customFormat="1" ht="16.5" customHeight="1">
      <c r="A200" s="38"/>
      <c r="B200" s="39"/>
      <c r="C200" s="227" t="s">
        <v>275</v>
      </c>
      <c r="D200" s="227" t="s">
        <v>166</v>
      </c>
      <c r="E200" s="228" t="s">
        <v>599</v>
      </c>
      <c r="F200" s="229" t="s">
        <v>600</v>
      </c>
      <c r="G200" s="230" t="s">
        <v>216</v>
      </c>
      <c r="H200" s="231">
        <v>0.16500000000000001</v>
      </c>
      <c r="I200" s="232"/>
      <c r="J200" s="233">
        <f>ROUND(I200*H200,2)</f>
        <v>0</v>
      </c>
      <c r="K200" s="229" t="s">
        <v>170</v>
      </c>
      <c r="L200" s="44"/>
      <c r="M200" s="234" t="s">
        <v>1</v>
      </c>
      <c r="N200" s="235" t="s">
        <v>38</v>
      </c>
      <c r="O200" s="91"/>
      <c r="P200" s="236">
        <f>O200*H200</f>
        <v>0</v>
      </c>
      <c r="Q200" s="236">
        <v>1.0487652000000001</v>
      </c>
      <c r="R200" s="236">
        <f>Q200*H200</f>
        <v>0.17304625800000001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171</v>
      </c>
      <c r="AT200" s="238" t="s">
        <v>166</v>
      </c>
      <c r="AU200" s="238" t="s">
        <v>82</v>
      </c>
      <c r="AY200" s="17" t="s">
        <v>164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80</v>
      </c>
      <c r="BK200" s="239">
        <f>ROUND(I200*H200,2)</f>
        <v>0</v>
      </c>
      <c r="BL200" s="17" t="s">
        <v>171</v>
      </c>
      <c r="BM200" s="238" t="s">
        <v>601</v>
      </c>
    </row>
    <row r="201" s="2" customFormat="1">
      <c r="A201" s="38"/>
      <c r="B201" s="39"/>
      <c r="C201" s="40"/>
      <c r="D201" s="240" t="s">
        <v>173</v>
      </c>
      <c r="E201" s="40"/>
      <c r="F201" s="241" t="s">
        <v>602</v>
      </c>
      <c r="G201" s="40"/>
      <c r="H201" s="40"/>
      <c r="I201" s="242"/>
      <c r="J201" s="40"/>
      <c r="K201" s="40"/>
      <c r="L201" s="44"/>
      <c r="M201" s="243"/>
      <c r="N201" s="244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173</v>
      </c>
      <c r="AU201" s="17" t="s">
        <v>82</v>
      </c>
    </row>
    <row r="202" s="2" customFormat="1">
      <c r="A202" s="38"/>
      <c r="B202" s="39"/>
      <c r="C202" s="40"/>
      <c r="D202" s="245" t="s">
        <v>175</v>
      </c>
      <c r="E202" s="40"/>
      <c r="F202" s="246" t="s">
        <v>603</v>
      </c>
      <c r="G202" s="40"/>
      <c r="H202" s="40"/>
      <c r="I202" s="242"/>
      <c r="J202" s="40"/>
      <c r="K202" s="40"/>
      <c r="L202" s="44"/>
      <c r="M202" s="243"/>
      <c r="N202" s="244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175</v>
      </c>
      <c r="AU202" s="17" t="s">
        <v>82</v>
      </c>
    </row>
    <row r="203" s="14" customFormat="1">
      <c r="A203" s="14"/>
      <c r="B203" s="257"/>
      <c r="C203" s="258"/>
      <c r="D203" s="240" t="s">
        <v>177</v>
      </c>
      <c r="E203" s="259" t="s">
        <v>1</v>
      </c>
      <c r="F203" s="260" t="s">
        <v>604</v>
      </c>
      <c r="G203" s="258"/>
      <c r="H203" s="261">
        <v>0.16500000000000001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177</v>
      </c>
      <c r="AU203" s="267" t="s">
        <v>82</v>
      </c>
      <c r="AV203" s="14" t="s">
        <v>82</v>
      </c>
      <c r="AW203" s="14" t="s">
        <v>30</v>
      </c>
      <c r="AX203" s="14" t="s">
        <v>80</v>
      </c>
      <c r="AY203" s="267" t="s">
        <v>164</v>
      </c>
    </row>
    <row r="204" s="2" customFormat="1" ht="24.15" customHeight="1">
      <c r="A204" s="38"/>
      <c r="B204" s="39"/>
      <c r="C204" s="227" t="s">
        <v>282</v>
      </c>
      <c r="D204" s="227" t="s">
        <v>166</v>
      </c>
      <c r="E204" s="228" t="s">
        <v>605</v>
      </c>
      <c r="F204" s="229" t="s">
        <v>606</v>
      </c>
      <c r="G204" s="230" t="s">
        <v>202</v>
      </c>
      <c r="H204" s="231">
        <v>1.6399999999999999</v>
      </c>
      <c r="I204" s="232"/>
      <c r="J204" s="233">
        <f>ROUND(I204*H204,2)</f>
        <v>0</v>
      </c>
      <c r="K204" s="229" t="s">
        <v>170</v>
      </c>
      <c r="L204" s="44"/>
      <c r="M204" s="234" t="s">
        <v>1</v>
      </c>
      <c r="N204" s="235" t="s">
        <v>38</v>
      </c>
      <c r="O204" s="91"/>
      <c r="P204" s="236">
        <f>O204*H204</f>
        <v>0</v>
      </c>
      <c r="Q204" s="236">
        <v>2.6843599999999999</v>
      </c>
      <c r="R204" s="236">
        <f>Q204*H204</f>
        <v>4.4023503999999996</v>
      </c>
      <c r="S204" s="236">
        <v>0</v>
      </c>
      <c r="T204" s="23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171</v>
      </c>
      <c r="AT204" s="238" t="s">
        <v>166</v>
      </c>
      <c r="AU204" s="238" t="s">
        <v>82</v>
      </c>
      <c r="AY204" s="17" t="s">
        <v>164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80</v>
      </c>
      <c r="BK204" s="239">
        <f>ROUND(I204*H204,2)</f>
        <v>0</v>
      </c>
      <c r="BL204" s="17" t="s">
        <v>171</v>
      </c>
      <c r="BM204" s="238" t="s">
        <v>607</v>
      </c>
    </row>
    <row r="205" s="2" customFormat="1">
      <c r="A205" s="38"/>
      <c r="B205" s="39"/>
      <c r="C205" s="40"/>
      <c r="D205" s="240" t="s">
        <v>173</v>
      </c>
      <c r="E205" s="40"/>
      <c r="F205" s="241" t="s">
        <v>608</v>
      </c>
      <c r="G205" s="40"/>
      <c r="H205" s="40"/>
      <c r="I205" s="242"/>
      <c r="J205" s="40"/>
      <c r="K205" s="40"/>
      <c r="L205" s="44"/>
      <c r="M205" s="243"/>
      <c r="N205" s="244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173</v>
      </c>
      <c r="AU205" s="17" t="s">
        <v>82</v>
      </c>
    </row>
    <row r="206" s="2" customFormat="1">
      <c r="A206" s="38"/>
      <c r="B206" s="39"/>
      <c r="C206" s="40"/>
      <c r="D206" s="245" t="s">
        <v>175</v>
      </c>
      <c r="E206" s="40"/>
      <c r="F206" s="246" t="s">
        <v>609</v>
      </c>
      <c r="G206" s="40"/>
      <c r="H206" s="40"/>
      <c r="I206" s="242"/>
      <c r="J206" s="40"/>
      <c r="K206" s="40"/>
      <c r="L206" s="44"/>
      <c r="M206" s="243"/>
      <c r="N206" s="244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175</v>
      </c>
      <c r="AU206" s="17" t="s">
        <v>82</v>
      </c>
    </row>
    <row r="207" s="14" customFormat="1">
      <c r="A207" s="14"/>
      <c r="B207" s="257"/>
      <c r="C207" s="258"/>
      <c r="D207" s="240" t="s">
        <v>177</v>
      </c>
      <c r="E207" s="259" t="s">
        <v>1</v>
      </c>
      <c r="F207" s="260" t="s">
        <v>610</v>
      </c>
      <c r="G207" s="258"/>
      <c r="H207" s="261">
        <v>0.83199999999999996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177</v>
      </c>
      <c r="AU207" s="267" t="s">
        <v>82</v>
      </c>
      <c r="AV207" s="14" t="s">
        <v>82</v>
      </c>
      <c r="AW207" s="14" t="s">
        <v>30</v>
      </c>
      <c r="AX207" s="14" t="s">
        <v>73</v>
      </c>
      <c r="AY207" s="267" t="s">
        <v>164</v>
      </c>
    </row>
    <row r="208" s="14" customFormat="1">
      <c r="A208" s="14"/>
      <c r="B208" s="257"/>
      <c r="C208" s="258"/>
      <c r="D208" s="240" t="s">
        <v>177</v>
      </c>
      <c r="E208" s="259" t="s">
        <v>1</v>
      </c>
      <c r="F208" s="260" t="s">
        <v>611</v>
      </c>
      <c r="G208" s="258"/>
      <c r="H208" s="261">
        <v>0.071999999999999995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177</v>
      </c>
      <c r="AU208" s="267" t="s">
        <v>82</v>
      </c>
      <c r="AV208" s="14" t="s">
        <v>82</v>
      </c>
      <c r="AW208" s="14" t="s">
        <v>30</v>
      </c>
      <c r="AX208" s="14" t="s">
        <v>73</v>
      </c>
      <c r="AY208" s="267" t="s">
        <v>164</v>
      </c>
    </row>
    <row r="209" s="14" customFormat="1">
      <c r="A209" s="14"/>
      <c r="B209" s="257"/>
      <c r="C209" s="258"/>
      <c r="D209" s="240" t="s">
        <v>177</v>
      </c>
      <c r="E209" s="259" t="s">
        <v>1</v>
      </c>
      <c r="F209" s="260" t="s">
        <v>612</v>
      </c>
      <c r="G209" s="258"/>
      <c r="H209" s="261">
        <v>0.35199999999999998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177</v>
      </c>
      <c r="AU209" s="267" t="s">
        <v>82</v>
      </c>
      <c r="AV209" s="14" t="s">
        <v>82</v>
      </c>
      <c r="AW209" s="14" t="s">
        <v>30</v>
      </c>
      <c r="AX209" s="14" t="s">
        <v>73</v>
      </c>
      <c r="AY209" s="267" t="s">
        <v>164</v>
      </c>
    </row>
    <row r="210" s="14" customFormat="1">
      <c r="A210" s="14"/>
      <c r="B210" s="257"/>
      <c r="C210" s="258"/>
      <c r="D210" s="240" t="s">
        <v>177</v>
      </c>
      <c r="E210" s="259" t="s">
        <v>1</v>
      </c>
      <c r="F210" s="260" t="s">
        <v>613</v>
      </c>
      <c r="G210" s="258"/>
      <c r="H210" s="261">
        <v>0.38400000000000001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7" t="s">
        <v>177</v>
      </c>
      <c r="AU210" s="267" t="s">
        <v>82</v>
      </c>
      <c r="AV210" s="14" t="s">
        <v>82</v>
      </c>
      <c r="AW210" s="14" t="s">
        <v>30</v>
      </c>
      <c r="AX210" s="14" t="s">
        <v>73</v>
      </c>
      <c r="AY210" s="267" t="s">
        <v>164</v>
      </c>
    </row>
    <row r="211" s="15" customFormat="1">
      <c r="A211" s="15"/>
      <c r="B211" s="268"/>
      <c r="C211" s="269"/>
      <c r="D211" s="240" t="s">
        <v>177</v>
      </c>
      <c r="E211" s="270" t="s">
        <v>1</v>
      </c>
      <c r="F211" s="271" t="s">
        <v>182</v>
      </c>
      <c r="G211" s="269"/>
      <c r="H211" s="272">
        <v>1.6399999999999999</v>
      </c>
      <c r="I211" s="273"/>
      <c r="J211" s="269"/>
      <c r="K211" s="269"/>
      <c r="L211" s="274"/>
      <c r="M211" s="275"/>
      <c r="N211" s="276"/>
      <c r="O211" s="276"/>
      <c r="P211" s="276"/>
      <c r="Q211" s="276"/>
      <c r="R211" s="276"/>
      <c r="S211" s="276"/>
      <c r="T211" s="277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8" t="s">
        <v>177</v>
      </c>
      <c r="AU211" s="278" t="s">
        <v>82</v>
      </c>
      <c r="AV211" s="15" t="s">
        <v>171</v>
      </c>
      <c r="AW211" s="15" t="s">
        <v>30</v>
      </c>
      <c r="AX211" s="15" t="s">
        <v>80</v>
      </c>
      <c r="AY211" s="278" t="s">
        <v>164</v>
      </c>
    </row>
    <row r="212" s="12" customFormat="1" ht="22.8" customHeight="1">
      <c r="A212" s="12"/>
      <c r="B212" s="211"/>
      <c r="C212" s="212"/>
      <c r="D212" s="213" t="s">
        <v>72</v>
      </c>
      <c r="E212" s="225" t="s">
        <v>171</v>
      </c>
      <c r="F212" s="225" t="s">
        <v>290</v>
      </c>
      <c r="G212" s="212"/>
      <c r="H212" s="212"/>
      <c r="I212" s="215"/>
      <c r="J212" s="226">
        <f>BK212</f>
        <v>0</v>
      </c>
      <c r="K212" s="212"/>
      <c r="L212" s="217"/>
      <c r="M212" s="218"/>
      <c r="N212" s="219"/>
      <c r="O212" s="219"/>
      <c r="P212" s="220">
        <f>SUM(P213:P227)</f>
        <v>0</v>
      </c>
      <c r="Q212" s="219"/>
      <c r="R212" s="220">
        <f>SUM(R213:R227)</f>
        <v>36.836903415999998</v>
      </c>
      <c r="S212" s="219"/>
      <c r="T212" s="221">
        <f>SUM(T213:T227)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2" t="s">
        <v>80</v>
      </c>
      <c r="AT212" s="223" t="s">
        <v>72</v>
      </c>
      <c r="AU212" s="223" t="s">
        <v>80</v>
      </c>
      <c r="AY212" s="222" t="s">
        <v>164</v>
      </c>
      <c r="BK212" s="224">
        <f>SUM(BK213:BK227)</f>
        <v>0</v>
      </c>
    </row>
    <row r="213" s="2" customFormat="1" ht="24.15" customHeight="1">
      <c r="A213" s="38"/>
      <c r="B213" s="39"/>
      <c r="C213" s="227" t="s">
        <v>8</v>
      </c>
      <c r="D213" s="227" t="s">
        <v>166</v>
      </c>
      <c r="E213" s="228" t="s">
        <v>291</v>
      </c>
      <c r="F213" s="229" t="s">
        <v>292</v>
      </c>
      <c r="G213" s="230" t="s">
        <v>216</v>
      </c>
      <c r="H213" s="231">
        <v>0.119</v>
      </c>
      <c r="I213" s="232"/>
      <c r="J213" s="233">
        <f>ROUND(I213*H213,2)</f>
        <v>0</v>
      </c>
      <c r="K213" s="229" t="s">
        <v>170</v>
      </c>
      <c r="L213" s="44"/>
      <c r="M213" s="234" t="s">
        <v>1</v>
      </c>
      <c r="N213" s="235" t="s">
        <v>38</v>
      </c>
      <c r="O213" s="91"/>
      <c r="P213" s="236">
        <f>O213*H213</f>
        <v>0</v>
      </c>
      <c r="Q213" s="236">
        <v>1.0606640000000001</v>
      </c>
      <c r="R213" s="236">
        <f>Q213*H213</f>
        <v>0.12621901599999999</v>
      </c>
      <c r="S213" s="236">
        <v>0</v>
      </c>
      <c r="T213" s="23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171</v>
      </c>
      <c r="AT213" s="238" t="s">
        <v>166</v>
      </c>
      <c r="AU213" s="238" t="s">
        <v>82</v>
      </c>
      <c r="AY213" s="17" t="s">
        <v>164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80</v>
      </c>
      <c r="BK213" s="239">
        <f>ROUND(I213*H213,2)</f>
        <v>0</v>
      </c>
      <c r="BL213" s="17" t="s">
        <v>171</v>
      </c>
      <c r="BM213" s="238" t="s">
        <v>614</v>
      </c>
    </row>
    <row r="214" s="2" customFormat="1">
      <c r="A214" s="38"/>
      <c r="B214" s="39"/>
      <c r="C214" s="40"/>
      <c r="D214" s="240" t="s">
        <v>173</v>
      </c>
      <c r="E214" s="40"/>
      <c r="F214" s="241" t="s">
        <v>294</v>
      </c>
      <c r="G214" s="40"/>
      <c r="H214" s="40"/>
      <c r="I214" s="242"/>
      <c r="J214" s="40"/>
      <c r="K214" s="40"/>
      <c r="L214" s="44"/>
      <c r="M214" s="243"/>
      <c r="N214" s="244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173</v>
      </c>
      <c r="AU214" s="17" t="s">
        <v>82</v>
      </c>
    </row>
    <row r="215" s="2" customFormat="1">
      <c r="A215" s="38"/>
      <c r="B215" s="39"/>
      <c r="C215" s="40"/>
      <c r="D215" s="245" t="s">
        <v>175</v>
      </c>
      <c r="E215" s="40"/>
      <c r="F215" s="246" t="s">
        <v>295</v>
      </c>
      <c r="G215" s="40"/>
      <c r="H215" s="40"/>
      <c r="I215" s="242"/>
      <c r="J215" s="40"/>
      <c r="K215" s="40"/>
      <c r="L215" s="44"/>
      <c r="M215" s="243"/>
      <c r="N215" s="244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82</v>
      </c>
    </row>
    <row r="216" s="2" customFormat="1">
      <c r="A216" s="38"/>
      <c r="B216" s="39"/>
      <c r="C216" s="40"/>
      <c r="D216" s="240" t="s">
        <v>206</v>
      </c>
      <c r="E216" s="40"/>
      <c r="F216" s="279" t="s">
        <v>615</v>
      </c>
      <c r="G216" s="40"/>
      <c r="H216" s="40"/>
      <c r="I216" s="242"/>
      <c r="J216" s="40"/>
      <c r="K216" s="40"/>
      <c r="L216" s="44"/>
      <c r="M216" s="243"/>
      <c r="N216" s="244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206</v>
      </c>
      <c r="AU216" s="17" t="s">
        <v>82</v>
      </c>
    </row>
    <row r="217" s="13" customFormat="1">
      <c r="A217" s="13"/>
      <c r="B217" s="247"/>
      <c r="C217" s="248"/>
      <c r="D217" s="240" t="s">
        <v>177</v>
      </c>
      <c r="E217" s="249" t="s">
        <v>1</v>
      </c>
      <c r="F217" s="250" t="s">
        <v>297</v>
      </c>
      <c r="G217" s="248"/>
      <c r="H217" s="249" t="s">
        <v>1</v>
      </c>
      <c r="I217" s="251"/>
      <c r="J217" s="248"/>
      <c r="K217" s="248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177</v>
      </c>
      <c r="AU217" s="256" t="s">
        <v>82</v>
      </c>
      <c r="AV217" s="13" t="s">
        <v>80</v>
      </c>
      <c r="AW217" s="13" t="s">
        <v>30</v>
      </c>
      <c r="AX217" s="13" t="s">
        <v>73</v>
      </c>
      <c r="AY217" s="256" t="s">
        <v>164</v>
      </c>
    </row>
    <row r="218" s="14" customFormat="1">
      <c r="A218" s="14"/>
      <c r="B218" s="257"/>
      <c r="C218" s="258"/>
      <c r="D218" s="240" t="s">
        <v>177</v>
      </c>
      <c r="E218" s="259" t="s">
        <v>1</v>
      </c>
      <c r="F218" s="260" t="s">
        <v>616</v>
      </c>
      <c r="G218" s="258"/>
      <c r="H218" s="261">
        <v>0.119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177</v>
      </c>
      <c r="AU218" s="267" t="s">
        <v>82</v>
      </c>
      <c r="AV218" s="14" t="s">
        <v>82</v>
      </c>
      <c r="AW218" s="14" t="s">
        <v>30</v>
      </c>
      <c r="AX218" s="14" t="s">
        <v>73</v>
      </c>
      <c r="AY218" s="267" t="s">
        <v>164</v>
      </c>
    </row>
    <row r="219" s="15" customFormat="1">
      <c r="A219" s="15"/>
      <c r="B219" s="268"/>
      <c r="C219" s="269"/>
      <c r="D219" s="240" t="s">
        <v>177</v>
      </c>
      <c r="E219" s="270" t="s">
        <v>1</v>
      </c>
      <c r="F219" s="271" t="s">
        <v>182</v>
      </c>
      <c r="G219" s="269"/>
      <c r="H219" s="272">
        <v>0.119</v>
      </c>
      <c r="I219" s="273"/>
      <c r="J219" s="269"/>
      <c r="K219" s="269"/>
      <c r="L219" s="274"/>
      <c r="M219" s="275"/>
      <c r="N219" s="276"/>
      <c r="O219" s="276"/>
      <c r="P219" s="276"/>
      <c r="Q219" s="276"/>
      <c r="R219" s="276"/>
      <c r="S219" s="276"/>
      <c r="T219" s="27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8" t="s">
        <v>177</v>
      </c>
      <c r="AU219" s="278" t="s">
        <v>82</v>
      </c>
      <c r="AV219" s="15" t="s">
        <v>171</v>
      </c>
      <c r="AW219" s="15" t="s">
        <v>30</v>
      </c>
      <c r="AX219" s="15" t="s">
        <v>80</v>
      </c>
      <c r="AY219" s="278" t="s">
        <v>164</v>
      </c>
    </row>
    <row r="220" s="2" customFormat="1" ht="33" customHeight="1">
      <c r="A220" s="38"/>
      <c r="B220" s="39"/>
      <c r="C220" s="227" t="s">
        <v>299</v>
      </c>
      <c r="D220" s="227" t="s">
        <v>166</v>
      </c>
      <c r="E220" s="228" t="s">
        <v>300</v>
      </c>
      <c r="F220" s="229" t="s">
        <v>301</v>
      </c>
      <c r="G220" s="230" t="s">
        <v>169</v>
      </c>
      <c r="H220" s="231">
        <v>35.600000000000001</v>
      </c>
      <c r="I220" s="232"/>
      <c r="J220" s="233">
        <f>ROUND(I220*H220,2)</f>
        <v>0</v>
      </c>
      <c r="K220" s="229" t="s">
        <v>170</v>
      </c>
      <c r="L220" s="44"/>
      <c r="M220" s="234" t="s">
        <v>1</v>
      </c>
      <c r="N220" s="235" t="s">
        <v>38</v>
      </c>
      <c r="O220" s="91"/>
      <c r="P220" s="236">
        <f>O220*H220</f>
        <v>0</v>
      </c>
      <c r="Q220" s="236">
        <v>1.031199</v>
      </c>
      <c r="R220" s="236">
        <f>Q220*H220</f>
        <v>36.710684399999998</v>
      </c>
      <c r="S220" s="236">
        <v>0</v>
      </c>
      <c r="T220" s="23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171</v>
      </c>
      <c r="AT220" s="238" t="s">
        <v>166</v>
      </c>
      <c r="AU220" s="238" t="s">
        <v>82</v>
      </c>
      <c r="AY220" s="17" t="s">
        <v>164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80</v>
      </c>
      <c r="BK220" s="239">
        <f>ROUND(I220*H220,2)</f>
        <v>0</v>
      </c>
      <c r="BL220" s="17" t="s">
        <v>171</v>
      </c>
      <c r="BM220" s="238" t="s">
        <v>617</v>
      </c>
    </row>
    <row r="221" s="2" customFormat="1">
      <c r="A221" s="38"/>
      <c r="B221" s="39"/>
      <c r="C221" s="40"/>
      <c r="D221" s="240" t="s">
        <v>173</v>
      </c>
      <c r="E221" s="40"/>
      <c r="F221" s="241" t="s">
        <v>303</v>
      </c>
      <c r="G221" s="40"/>
      <c r="H221" s="40"/>
      <c r="I221" s="242"/>
      <c r="J221" s="40"/>
      <c r="K221" s="40"/>
      <c r="L221" s="44"/>
      <c r="M221" s="243"/>
      <c r="N221" s="244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173</v>
      </c>
      <c r="AU221" s="17" t="s">
        <v>82</v>
      </c>
    </row>
    <row r="222" s="2" customFormat="1">
      <c r="A222" s="38"/>
      <c r="B222" s="39"/>
      <c r="C222" s="40"/>
      <c r="D222" s="245" t="s">
        <v>175</v>
      </c>
      <c r="E222" s="40"/>
      <c r="F222" s="246" t="s">
        <v>304</v>
      </c>
      <c r="G222" s="40"/>
      <c r="H222" s="40"/>
      <c r="I222" s="242"/>
      <c r="J222" s="40"/>
      <c r="K222" s="40"/>
      <c r="L222" s="44"/>
      <c r="M222" s="243"/>
      <c r="N222" s="244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175</v>
      </c>
      <c r="AU222" s="17" t="s">
        <v>82</v>
      </c>
    </row>
    <row r="223" s="13" customFormat="1">
      <c r="A223" s="13"/>
      <c r="B223" s="247"/>
      <c r="C223" s="248"/>
      <c r="D223" s="240" t="s">
        <v>177</v>
      </c>
      <c r="E223" s="249" t="s">
        <v>1</v>
      </c>
      <c r="F223" s="250" t="s">
        <v>180</v>
      </c>
      <c r="G223" s="248"/>
      <c r="H223" s="249" t="s">
        <v>1</v>
      </c>
      <c r="I223" s="251"/>
      <c r="J223" s="248"/>
      <c r="K223" s="248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177</v>
      </c>
      <c r="AU223" s="256" t="s">
        <v>82</v>
      </c>
      <c r="AV223" s="13" t="s">
        <v>80</v>
      </c>
      <c r="AW223" s="13" t="s">
        <v>30</v>
      </c>
      <c r="AX223" s="13" t="s">
        <v>73</v>
      </c>
      <c r="AY223" s="256" t="s">
        <v>164</v>
      </c>
    </row>
    <row r="224" s="14" customFormat="1">
      <c r="A224" s="14"/>
      <c r="B224" s="257"/>
      <c r="C224" s="258"/>
      <c r="D224" s="240" t="s">
        <v>177</v>
      </c>
      <c r="E224" s="259" t="s">
        <v>1</v>
      </c>
      <c r="F224" s="260" t="s">
        <v>618</v>
      </c>
      <c r="G224" s="258"/>
      <c r="H224" s="261">
        <v>13.6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7" t="s">
        <v>177</v>
      </c>
      <c r="AU224" s="267" t="s">
        <v>82</v>
      </c>
      <c r="AV224" s="14" t="s">
        <v>82</v>
      </c>
      <c r="AW224" s="14" t="s">
        <v>30</v>
      </c>
      <c r="AX224" s="14" t="s">
        <v>73</v>
      </c>
      <c r="AY224" s="267" t="s">
        <v>164</v>
      </c>
    </row>
    <row r="225" s="13" customFormat="1">
      <c r="A225" s="13"/>
      <c r="B225" s="247"/>
      <c r="C225" s="248"/>
      <c r="D225" s="240" t="s">
        <v>177</v>
      </c>
      <c r="E225" s="249" t="s">
        <v>1</v>
      </c>
      <c r="F225" s="250" t="s">
        <v>178</v>
      </c>
      <c r="G225" s="248"/>
      <c r="H225" s="249" t="s">
        <v>1</v>
      </c>
      <c r="I225" s="251"/>
      <c r="J225" s="248"/>
      <c r="K225" s="248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177</v>
      </c>
      <c r="AU225" s="256" t="s">
        <v>82</v>
      </c>
      <c r="AV225" s="13" t="s">
        <v>80</v>
      </c>
      <c r="AW225" s="13" t="s">
        <v>30</v>
      </c>
      <c r="AX225" s="13" t="s">
        <v>73</v>
      </c>
      <c r="AY225" s="256" t="s">
        <v>164</v>
      </c>
    </row>
    <row r="226" s="14" customFormat="1">
      <c r="A226" s="14"/>
      <c r="B226" s="257"/>
      <c r="C226" s="258"/>
      <c r="D226" s="240" t="s">
        <v>177</v>
      </c>
      <c r="E226" s="259" t="s">
        <v>1</v>
      </c>
      <c r="F226" s="260" t="s">
        <v>360</v>
      </c>
      <c r="G226" s="258"/>
      <c r="H226" s="261">
        <v>22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7" t="s">
        <v>177</v>
      </c>
      <c r="AU226" s="267" t="s">
        <v>82</v>
      </c>
      <c r="AV226" s="14" t="s">
        <v>82</v>
      </c>
      <c r="AW226" s="14" t="s">
        <v>30</v>
      </c>
      <c r="AX226" s="14" t="s">
        <v>73</v>
      </c>
      <c r="AY226" s="267" t="s">
        <v>164</v>
      </c>
    </row>
    <row r="227" s="15" customFormat="1">
      <c r="A227" s="15"/>
      <c r="B227" s="268"/>
      <c r="C227" s="269"/>
      <c r="D227" s="240" t="s">
        <v>177</v>
      </c>
      <c r="E227" s="270" t="s">
        <v>1</v>
      </c>
      <c r="F227" s="271" t="s">
        <v>182</v>
      </c>
      <c r="G227" s="269"/>
      <c r="H227" s="272">
        <v>35.600000000000001</v>
      </c>
      <c r="I227" s="273"/>
      <c r="J227" s="269"/>
      <c r="K227" s="269"/>
      <c r="L227" s="274"/>
      <c r="M227" s="275"/>
      <c r="N227" s="276"/>
      <c r="O227" s="276"/>
      <c r="P227" s="276"/>
      <c r="Q227" s="276"/>
      <c r="R227" s="276"/>
      <c r="S227" s="276"/>
      <c r="T227" s="27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8" t="s">
        <v>177</v>
      </c>
      <c r="AU227" s="278" t="s">
        <v>82</v>
      </c>
      <c r="AV227" s="15" t="s">
        <v>171</v>
      </c>
      <c r="AW227" s="15" t="s">
        <v>30</v>
      </c>
      <c r="AX227" s="15" t="s">
        <v>80</v>
      </c>
      <c r="AY227" s="278" t="s">
        <v>164</v>
      </c>
    </row>
    <row r="228" s="12" customFormat="1" ht="22.8" customHeight="1">
      <c r="A228" s="12"/>
      <c r="B228" s="211"/>
      <c r="C228" s="212"/>
      <c r="D228" s="213" t="s">
        <v>72</v>
      </c>
      <c r="E228" s="225" t="s">
        <v>242</v>
      </c>
      <c r="F228" s="225" t="s">
        <v>315</v>
      </c>
      <c r="G228" s="212"/>
      <c r="H228" s="212"/>
      <c r="I228" s="215"/>
      <c r="J228" s="226">
        <f>BK228</f>
        <v>0</v>
      </c>
      <c r="K228" s="212"/>
      <c r="L228" s="217"/>
      <c r="M228" s="218"/>
      <c r="N228" s="219"/>
      <c r="O228" s="219"/>
      <c r="P228" s="220">
        <f>SUM(P229:P392)</f>
        <v>0</v>
      </c>
      <c r="Q228" s="219"/>
      <c r="R228" s="220">
        <f>SUM(R229:R392)</f>
        <v>39.492720881600007</v>
      </c>
      <c r="S228" s="219"/>
      <c r="T228" s="221">
        <f>SUM(T229:T392)</f>
        <v>86.703941999999998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2" t="s">
        <v>80</v>
      </c>
      <c r="AT228" s="223" t="s">
        <v>72</v>
      </c>
      <c r="AU228" s="223" t="s">
        <v>80</v>
      </c>
      <c r="AY228" s="222" t="s">
        <v>164</v>
      </c>
      <c r="BK228" s="224">
        <f>SUM(BK229:BK392)</f>
        <v>0</v>
      </c>
    </row>
    <row r="229" s="2" customFormat="1" ht="24.15" customHeight="1">
      <c r="A229" s="38"/>
      <c r="B229" s="39"/>
      <c r="C229" s="227" t="s">
        <v>316</v>
      </c>
      <c r="D229" s="227" t="s">
        <v>166</v>
      </c>
      <c r="E229" s="228" t="s">
        <v>317</v>
      </c>
      <c r="F229" s="229" t="s">
        <v>318</v>
      </c>
      <c r="G229" s="230" t="s">
        <v>202</v>
      </c>
      <c r="H229" s="231">
        <v>20.879999999999999</v>
      </c>
      <c r="I229" s="232"/>
      <c r="J229" s="233">
        <f>ROUND(I229*H229,2)</f>
        <v>0</v>
      </c>
      <c r="K229" s="229" t="s">
        <v>170</v>
      </c>
      <c r="L229" s="44"/>
      <c r="M229" s="234" t="s">
        <v>1</v>
      </c>
      <c r="N229" s="235" t="s">
        <v>38</v>
      </c>
      <c r="O229" s="91"/>
      <c r="P229" s="236">
        <f>O229*H229</f>
        <v>0</v>
      </c>
      <c r="Q229" s="236">
        <v>0</v>
      </c>
      <c r="R229" s="236">
        <f>Q229*H229</f>
        <v>0</v>
      </c>
      <c r="S229" s="236">
        <v>1.8</v>
      </c>
      <c r="T229" s="237">
        <f>S229*H229</f>
        <v>37.583999999999996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171</v>
      </c>
      <c r="AT229" s="238" t="s">
        <v>166</v>
      </c>
      <c r="AU229" s="238" t="s">
        <v>82</v>
      </c>
      <c r="AY229" s="17" t="s">
        <v>164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80</v>
      </c>
      <c r="BK229" s="239">
        <f>ROUND(I229*H229,2)</f>
        <v>0</v>
      </c>
      <c r="BL229" s="17" t="s">
        <v>171</v>
      </c>
      <c r="BM229" s="238" t="s">
        <v>619</v>
      </c>
    </row>
    <row r="230" s="2" customFormat="1">
      <c r="A230" s="38"/>
      <c r="B230" s="39"/>
      <c r="C230" s="40"/>
      <c r="D230" s="240" t="s">
        <v>173</v>
      </c>
      <c r="E230" s="40"/>
      <c r="F230" s="241" t="s">
        <v>318</v>
      </c>
      <c r="G230" s="40"/>
      <c r="H230" s="40"/>
      <c r="I230" s="242"/>
      <c r="J230" s="40"/>
      <c r="K230" s="40"/>
      <c r="L230" s="44"/>
      <c r="M230" s="243"/>
      <c r="N230" s="244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173</v>
      </c>
      <c r="AU230" s="17" t="s">
        <v>82</v>
      </c>
    </row>
    <row r="231" s="2" customFormat="1">
      <c r="A231" s="38"/>
      <c r="B231" s="39"/>
      <c r="C231" s="40"/>
      <c r="D231" s="245" t="s">
        <v>175</v>
      </c>
      <c r="E231" s="40"/>
      <c r="F231" s="246" t="s">
        <v>320</v>
      </c>
      <c r="G231" s="40"/>
      <c r="H231" s="40"/>
      <c r="I231" s="242"/>
      <c r="J231" s="40"/>
      <c r="K231" s="40"/>
      <c r="L231" s="44"/>
      <c r="M231" s="243"/>
      <c r="N231" s="244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175</v>
      </c>
      <c r="AU231" s="17" t="s">
        <v>82</v>
      </c>
    </row>
    <row r="232" s="2" customFormat="1">
      <c r="A232" s="38"/>
      <c r="B232" s="39"/>
      <c r="C232" s="40"/>
      <c r="D232" s="240" t="s">
        <v>206</v>
      </c>
      <c r="E232" s="40"/>
      <c r="F232" s="279" t="s">
        <v>620</v>
      </c>
      <c r="G232" s="40"/>
      <c r="H232" s="40"/>
      <c r="I232" s="242"/>
      <c r="J232" s="40"/>
      <c r="K232" s="40"/>
      <c r="L232" s="44"/>
      <c r="M232" s="243"/>
      <c r="N232" s="244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206</v>
      </c>
      <c r="AU232" s="17" t="s">
        <v>82</v>
      </c>
    </row>
    <row r="233" s="13" customFormat="1">
      <c r="A233" s="13"/>
      <c r="B233" s="247"/>
      <c r="C233" s="248"/>
      <c r="D233" s="240" t="s">
        <v>177</v>
      </c>
      <c r="E233" s="249" t="s">
        <v>1</v>
      </c>
      <c r="F233" s="250" t="s">
        <v>321</v>
      </c>
      <c r="G233" s="248"/>
      <c r="H233" s="249" t="s">
        <v>1</v>
      </c>
      <c r="I233" s="251"/>
      <c r="J233" s="248"/>
      <c r="K233" s="248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177</v>
      </c>
      <c r="AU233" s="256" t="s">
        <v>82</v>
      </c>
      <c r="AV233" s="13" t="s">
        <v>80</v>
      </c>
      <c r="AW233" s="13" t="s">
        <v>30</v>
      </c>
      <c r="AX233" s="13" t="s">
        <v>73</v>
      </c>
      <c r="AY233" s="256" t="s">
        <v>164</v>
      </c>
    </row>
    <row r="234" s="13" customFormat="1">
      <c r="A234" s="13"/>
      <c r="B234" s="247"/>
      <c r="C234" s="248"/>
      <c r="D234" s="240" t="s">
        <v>177</v>
      </c>
      <c r="E234" s="249" t="s">
        <v>1</v>
      </c>
      <c r="F234" s="250" t="s">
        <v>180</v>
      </c>
      <c r="G234" s="248"/>
      <c r="H234" s="249" t="s">
        <v>1</v>
      </c>
      <c r="I234" s="251"/>
      <c r="J234" s="248"/>
      <c r="K234" s="248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177</v>
      </c>
      <c r="AU234" s="256" t="s">
        <v>82</v>
      </c>
      <c r="AV234" s="13" t="s">
        <v>80</v>
      </c>
      <c r="AW234" s="13" t="s">
        <v>30</v>
      </c>
      <c r="AX234" s="13" t="s">
        <v>73</v>
      </c>
      <c r="AY234" s="256" t="s">
        <v>164</v>
      </c>
    </row>
    <row r="235" s="14" customFormat="1">
      <c r="A235" s="14"/>
      <c r="B235" s="257"/>
      <c r="C235" s="258"/>
      <c r="D235" s="240" t="s">
        <v>177</v>
      </c>
      <c r="E235" s="259" t="s">
        <v>1</v>
      </c>
      <c r="F235" s="260" t="s">
        <v>621</v>
      </c>
      <c r="G235" s="258"/>
      <c r="H235" s="261">
        <v>14.279999999999999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7" t="s">
        <v>177</v>
      </c>
      <c r="AU235" s="267" t="s">
        <v>82</v>
      </c>
      <c r="AV235" s="14" t="s">
        <v>82</v>
      </c>
      <c r="AW235" s="14" t="s">
        <v>30</v>
      </c>
      <c r="AX235" s="14" t="s">
        <v>73</v>
      </c>
      <c r="AY235" s="267" t="s">
        <v>164</v>
      </c>
    </row>
    <row r="236" s="13" customFormat="1">
      <c r="A236" s="13"/>
      <c r="B236" s="247"/>
      <c r="C236" s="248"/>
      <c r="D236" s="240" t="s">
        <v>177</v>
      </c>
      <c r="E236" s="249" t="s">
        <v>1</v>
      </c>
      <c r="F236" s="250" t="s">
        <v>178</v>
      </c>
      <c r="G236" s="248"/>
      <c r="H236" s="249" t="s">
        <v>1</v>
      </c>
      <c r="I236" s="251"/>
      <c r="J236" s="248"/>
      <c r="K236" s="248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177</v>
      </c>
      <c r="AU236" s="256" t="s">
        <v>82</v>
      </c>
      <c r="AV236" s="13" t="s">
        <v>80</v>
      </c>
      <c r="AW236" s="13" t="s">
        <v>30</v>
      </c>
      <c r="AX236" s="13" t="s">
        <v>73</v>
      </c>
      <c r="AY236" s="256" t="s">
        <v>164</v>
      </c>
    </row>
    <row r="237" s="14" customFormat="1">
      <c r="A237" s="14"/>
      <c r="B237" s="257"/>
      <c r="C237" s="258"/>
      <c r="D237" s="240" t="s">
        <v>177</v>
      </c>
      <c r="E237" s="259" t="s">
        <v>1</v>
      </c>
      <c r="F237" s="260" t="s">
        <v>622</v>
      </c>
      <c r="G237" s="258"/>
      <c r="H237" s="261">
        <v>6.5999999999999996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7" t="s">
        <v>177</v>
      </c>
      <c r="AU237" s="267" t="s">
        <v>82</v>
      </c>
      <c r="AV237" s="14" t="s">
        <v>82</v>
      </c>
      <c r="AW237" s="14" t="s">
        <v>30</v>
      </c>
      <c r="AX237" s="14" t="s">
        <v>73</v>
      </c>
      <c r="AY237" s="267" t="s">
        <v>164</v>
      </c>
    </row>
    <row r="238" s="15" customFormat="1">
      <c r="A238" s="15"/>
      <c r="B238" s="268"/>
      <c r="C238" s="269"/>
      <c r="D238" s="240" t="s">
        <v>177</v>
      </c>
      <c r="E238" s="270" t="s">
        <v>1</v>
      </c>
      <c r="F238" s="271" t="s">
        <v>182</v>
      </c>
      <c r="G238" s="269"/>
      <c r="H238" s="272">
        <v>20.879999999999999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8" t="s">
        <v>177</v>
      </c>
      <c r="AU238" s="278" t="s">
        <v>82</v>
      </c>
      <c r="AV238" s="15" t="s">
        <v>171</v>
      </c>
      <c r="AW238" s="15" t="s">
        <v>30</v>
      </c>
      <c r="AX238" s="15" t="s">
        <v>80</v>
      </c>
      <c r="AY238" s="278" t="s">
        <v>164</v>
      </c>
    </row>
    <row r="239" s="2" customFormat="1" ht="37.8" customHeight="1">
      <c r="A239" s="38"/>
      <c r="B239" s="39"/>
      <c r="C239" s="227" t="s">
        <v>324</v>
      </c>
      <c r="D239" s="227" t="s">
        <v>166</v>
      </c>
      <c r="E239" s="228" t="s">
        <v>325</v>
      </c>
      <c r="F239" s="229" t="s">
        <v>326</v>
      </c>
      <c r="G239" s="230" t="s">
        <v>169</v>
      </c>
      <c r="H239" s="231">
        <v>32.899999999999999</v>
      </c>
      <c r="I239" s="232"/>
      <c r="J239" s="233">
        <f>ROUND(I239*H239,2)</f>
        <v>0</v>
      </c>
      <c r="K239" s="229" t="s">
        <v>170</v>
      </c>
      <c r="L239" s="44"/>
      <c r="M239" s="234" t="s">
        <v>1</v>
      </c>
      <c r="N239" s="235" t="s">
        <v>38</v>
      </c>
      <c r="O239" s="91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171</v>
      </c>
      <c r="AT239" s="238" t="s">
        <v>166</v>
      </c>
      <c r="AU239" s="238" t="s">
        <v>82</v>
      </c>
      <c r="AY239" s="17" t="s">
        <v>164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80</v>
      </c>
      <c r="BK239" s="239">
        <f>ROUND(I239*H239,2)</f>
        <v>0</v>
      </c>
      <c r="BL239" s="17" t="s">
        <v>171</v>
      </c>
      <c r="BM239" s="238" t="s">
        <v>623</v>
      </c>
    </row>
    <row r="240" s="2" customFormat="1">
      <c r="A240" s="38"/>
      <c r="B240" s="39"/>
      <c r="C240" s="40"/>
      <c r="D240" s="240" t="s">
        <v>173</v>
      </c>
      <c r="E240" s="40"/>
      <c r="F240" s="241" t="s">
        <v>328</v>
      </c>
      <c r="G240" s="40"/>
      <c r="H240" s="40"/>
      <c r="I240" s="242"/>
      <c r="J240" s="40"/>
      <c r="K240" s="40"/>
      <c r="L240" s="44"/>
      <c r="M240" s="243"/>
      <c r="N240" s="244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173</v>
      </c>
      <c r="AU240" s="17" t="s">
        <v>82</v>
      </c>
    </row>
    <row r="241" s="2" customFormat="1">
      <c r="A241" s="38"/>
      <c r="B241" s="39"/>
      <c r="C241" s="40"/>
      <c r="D241" s="245" t="s">
        <v>175</v>
      </c>
      <c r="E241" s="40"/>
      <c r="F241" s="246" t="s">
        <v>329</v>
      </c>
      <c r="G241" s="40"/>
      <c r="H241" s="40"/>
      <c r="I241" s="242"/>
      <c r="J241" s="40"/>
      <c r="K241" s="40"/>
      <c r="L241" s="44"/>
      <c r="M241" s="243"/>
      <c r="N241" s="244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82</v>
      </c>
    </row>
    <row r="242" s="13" customFormat="1">
      <c r="A242" s="13"/>
      <c r="B242" s="247"/>
      <c r="C242" s="248"/>
      <c r="D242" s="240" t="s">
        <v>177</v>
      </c>
      <c r="E242" s="249" t="s">
        <v>1</v>
      </c>
      <c r="F242" s="250" t="s">
        <v>336</v>
      </c>
      <c r="G242" s="248"/>
      <c r="H242" s="249" t="s">
        <v>1</v>
      </c>
      <c r="I242" s="251"/>
      <c r="J242" s="248"/>
      <c r="K242" s="248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177</v>
      </c>
      <c r="AU242" s="256" t="s">
        <v>82</v>
      </c>
      <c r="AV242" s="13" t="s">
        <v>80</v>
      </c>
      <c r="AW242" s="13" t="s">
        <v>30</v>
      </c>
      <c r="AX242" s="13" t="s">
        <v>73</v>
      </c>
      <c r="AY242" s="256" t="s">
        <v>164</v>
      </c>
    </row>
    <row r="243" s="14" customFormat="1">
      <c r="A243" s="14"/>
      <c r="B243" s="257"/>
      <c r="C243" s="258"/>
      <c r="D243" s="240" t="s">
        <v>177</v>
      </c>
      <c r="E243" s="259" t="s">
        <v>1</v>
      </c>
      <c r="F243" s="260" t="s">
        <v>624</v>
      </c>
      <c r="G243" s="258"/>
      <c r="H243" s="261">
        <v>6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7" t="s">
        <v>177</v>
      </c>
      <c r="AU243" s="267" t="s">
        <v>82</v>
      </c>
      <c r="AV243" s="14" t="s">
        <v>82</v>
      </c>
      <c r="AW243" s="14" t="s">
        <v>30</v>
      </c>
      <c r="AX243" s="14" t="s">
        <v>73</v>
      </c>
      <c r="AY243" s="267" t="s">
        <v>164</v>
      </c>
    </row>
    <row r="244" s="13" customFormat="1">
      <c r="A244" s="13"/>
      <c r="B244" s="247"/>
      <c r="C244" s="248"/>
      <c r="D244" s="240" t="s">
        <v>177</v>
      </c>
      <c r="E244" s="249" t="s">
        <v>1</v>
      </c>
      <c r="F244" s="250" t="s">
        <v>625</v>
      </c>
      <c r="G244" s="248"/>
      <c r="H244" s="249" t="s">
        <v>1</v>
      </c>
      <c r="I244" s="251"/>
      <c r="J244" s="248"/>
      <c r="K244" s="248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177</v>
      </c>
      <c r="AU244" s="256" t="s">
        <v>82</v>
      </c>
      <c r="AV244" s="13" t="s">
        <v>80</v>
      </c>
      <c r="AW244" s="13" t="s">
        <v>30</v>
      </c>
      <c r="AX244" s="13" t="s">
        <v>73</v>
      </c>
      <c r="AY244" s="256" t="s">
        <v>164</v>
      </c>
    </row>
    <row r="245" s="14" customFormat="1">
      <c r="A245" s="14"/>
      <c r="B245" s="257"/>
      <c r="C245" s="258"/>
      <c r="D245" s="240" t="s">
        <v>177</v>
      </c>
      <c r="E245" s="259" t="s">
        <v>1</v>
      </c>
      <c r="F245" s="260" t="s">
        <v>626</v>
      </c>
      <c r="G245" s="258"/>
      <c r="H245" s="261">
        <v>1.3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7" t="s">
        <v>177</v>
      </c>
      <c r="AU245" s="267" t="s">
        <v>82</v>
      </c>
      <c r="AV245" s="14" t="s">
        <v>82</v>
      </c>
      <c r="AW245" s="14" t="s">
        <v>30</v>
      </c>
      <c r="AX245" s="14" t="s">
        <v>73</v>
      </c>
      <c r="AY245" s="267" t="s">
        <v>164</v>
      </c>
    </row>
    <row r="246" s="13" customFormat="1">
      <c r="A246" s="13"/>
      <c r="B246" s="247"/>
      <c r="C246" s="248"/>
      <c r="D246" s="240" t="s">
        <v>177</v>
      </c>
      <c r="E246" s="249" t="s">
        <v>1</v>
      </c>
      <c r="F246" s="250" t="s">
        <v>627</v>
      </c>
      <c r="G246" s="248"/>
      <c r="H246" s="249" t="s">
        <v>1</v>
      </c>
      <c r="I246" s="251"/>
      <c r="J246" s="248"/>
      <c r="K246" s="248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177</v>
      </c>
      <c r="AU246" s="256" t="s">
        <v>82</v>
      </c>
      <c r="AV246" s="13" t="s">
        <v>80</v>
      </c>
      <c r="AW246" s="13" t="s">
        <v>30</v>
      </c>
      <c r="AX246" s="13" t="s">
        <v>73</v>
      </c>
      <c r="AY246" s="256" t="s">
        <v>164</v>
      </c>
    </row>
    <row r="247" s="14" customFormat="1">
      <c r="A247" s="14"/>
      <c r="B247" s="257"/>
      <c r="C247" s="258"/>
      <c r="D247" s="240" t="s">
        <v>177</v>
      </c>
      <c r="E247" s="259" t="s">
        <v>1</v>
      </c>
      <c r="F247" s="260" t="s">
        <v>628</v>
      </c>
      <c r="G247" s="258"/>
      <c r="H247" s="261">
        <v>12.4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177</v>
      </c>
      <c r="AU247" s="267" t="s">
        <v>82</v>
      </c>
      <c r="AV247" s="14" t="s">
        <v>82</v>
      </c>
      <c r="AW247" s="14" t="s">
        <v>30</v>
      </c>
      <c r="AX247" s="14" t="s">
        <v>73</v>
      </c>
      <c r="AY247" s="267" t="s">
        <v>164</v>
      </c>
    </row>
    <row r="248" s="13" customFormat="1">
      <c r="A248" s="13"/>
      <c r="B248" s="247"/>
      <c r="C248" s="248"/>
      <c r="D248" s="240" t="s">
        <v>177</v>
      </c>
      <c r="E248" s="249" t="s">
        <v>1</v>
      </c>
      <c r="F248" s="250" t="s">
        <v>330</v>
      </c>
      <c r="G248" s="248"/>
      <c r="H248" s="249" t="s">
        <v>1</v>
      </c>
      <c r="I248" s="251"/>
      <c r="J248" s="248"/>
      <c r="K248" s="248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177</v>
      </c>
      <c r="AU248" s="256" t="s">
        <v>82</v>
      </c>
      <c r="AV248" s="13" t="s">
        <v>80</v>
      </c>
      <c r="AW248" s="13" t="s">
        <v>30</v>
      </c>
      <c r="AX248" s="13" t="s">
        <v>73</v>
      </c>
      <c r="AY248" s="256" t="s">
        <v>164</v>
      </c>
    </row>
    <row r="249" s="14" customFormat="1">
      <c r="A249" s="14"/>
      <c r="B249" s="257"/>
      <c r="C249" s="258"/>
      <c r="D249" s="240" t="s">
        <v>177</v>
      </c>
      <c r="E249" s="259" t="s">
        <v>1</v>
      </c>
      <c r="F249" s="260" t="s">
        <v>629</v>
      </c>
      <c r="G249" s="258"/>
      <c r="H249" s="261">
        <v>13.199999999999999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7" t="s">
        <v>177</v>
      </c>
      <c r="AU249" s="267" t="s">
        <v>82</v>
      </c>
      <c r="AV249" s="14" t="s">
        <v>82</v>
      </c>
      <c r="AW249" s="14" t="s">
        <v>30</v>
      </c>
      <c r="AX249" s="14" t="s">
        <v>73</v>
      </c>
      <c r="AY249" s="267" t="s">
        <v>164</v>
      </c>
    </row>
    <row r="250" s="15" customFormat="1">
      <c r="A250" s="15"/>
      <c r="B250" s="268"/>
      <c r="C250" s="269"/>
      <c r="D250" s="240" t="s">
        <v>177</v>
      </c>
      <c r="E250" s="270" t="s">
        <v>1</v>
      </c>
      <c r="F250" s="271" t="s">
        <v>182</v>
      </c>
      <c r="G250" s="269"/>
      <c r="H250" s="272">
        <v>32.899999999999999</v>
      </c>
      <c r="I250" s="273"/>
      <c r="J250" s="269"/>
      <c r="K250" s="269"/>
      <c r="L250" s="274"/>
      <c r="M250" s="275"/>
      <c r="N250" s="276"/>
      <c r="O250" s="276"/>
      <c r="P250" s="276"/>
      <c r="Q250" s="276"/>
      <c r="R250" s="276"/>
      <c r="S250" s="276"/>
      <c r="T250" s="27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8" t="s">
        <v>177</v>
      </c>
      <c r="AU250" s="278" t="s">
        <v>82</v>
      </c>
      <c r="AV250" s="15" t="s">
        <v>171</v>
      </c>
      <c r="AW250" s="15" t="s">
        <v>30</v>
      </c>
      <c r="AX250" s="15" t="s">
        <v>80</v>
      </c>
      <c r="AY250" s="278" t="s">
        <v>164</v>
      </c>
    </row>
    <row r="251" s="2" customFormat="1" ht="33" customHeight="1">
      <c r="A251" s="38"/>
      <c r="B251" s="39"/>
      <c r="C251" s="227" t="s">
        <v>338</v>
      </c>
      <c r="D251" s="227" t="s">
        <v>166</v>
      </c>
      <c r="E251" s="228" t="s">
        <v>339</v>
      </c>
      <c r="F251" s="229" t="s">
        <v>340</v>
      </c>
      <c r="G251" s="230" t="s">
        <v>169</v>
      </c>
      <c r="H251" s="231">
        <v>460.60000000000002</v>
      </c>
      <c r="I251" s="232"/>
      <c r="J251" s="233">
        <f>ROUND(I251*H251,2)</f>
        <v>0</v>
      </c>
      <c r="K251" s="229" t="s">
        <v>170</v>
      </c>
      <c r="L251" s="44"/>
      <c r="M251" s="234" t="s">
        <v>1</v>
      </c>
      <c r="N251" s="235" t="s">
        <v>38</v>
      </c>
      <c r="O251" s="91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171</v>
      </c>
      <c r="AT251" s="238" t="s">
        <v>166</v>
      </c>
      <c r="AU251" s="238" t="s">
        <v>82</v>
      </c>
      <c r="AY251" s="17" t="s">
        <v>164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80</v>
      </c>
      <c r="BK251" s="239">
        <f>ROUND(I251*H251,2)</f>
        <v>0</v>
      </c>
      <c r="BL251" s="17" t="s">
        <v>171</v>
      </c>
      <c r="BM251" s="238" t="s">
        <v>630</v>
      </c>
    </row>
    <row r="252" s="2" customFormat="1">
      <c r="A252" s="38"/>
      <c r="B252" s="39"/>
      <c r="C252" s="40"/>
      <c r="D252" s="240" t="s">
        <v>173</v>
      </c>
      <c r="E252" s="40"/>
      <c r="F252" s="241" t="s">
        <v>342</v>
      </c>
      <c r="G252" s="40"/>
      <c r="H252" s="40"/>
      <c r="I252" s="242"/>
      <c r="J252" s="40"/>
      <c r="K252" s="40"/>
      <c r="L252" s="44"/>
      <c r="M252" s="243"/>
      <c r="N252" s="244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173</v>
      </c>
      <c r="AU252" s="17" t="s">
        <v>82</v>
      </c>
    </row>
    <row r="253" s="2" customFormat="1">
      <c r="A253" s="38"/>
      <c r="B253" s="39"/>
      <c r="C253" s="40"/>
      <c r="D253" s="245" t="s">
        <v>175</v>
      </c>
      <c r="E253" s="40"/>
      <c r="F253" s="246" t="s">
        <v>343</v>
      </c>
      <c r="G253" s="40"/>
      <c r="H253" s="40"/>
      <c r="I253" s="242"/>
      <c r="J253" s="40"/>
      <c r="K253" s="40"/>
      <c r="L253" s="44"/>
      <c r="M253" s="243"/>
      <c r="N253" s="244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175</v>
      </c>
      <c r="AU253" s="17" t="s">
        <v>82</v>
      </c>
    </row>
    <row r="254" s="14" customFormat="1">
      <c r="A254" s="14"/>
      <c r="B254" s="257"/>
      <c r="C254" s="258"/>
      <c r="D254" s="240" t="s">
        <v>177</v>
      </c>
      <c r="E254" s="259" t="s">
        <v>1</v>
      </c>
      <c r="F254" s="260" t="s">
        <v>631</v>
      </c>
      <c r="G254" s="258"/>
      <c r="H254" s="261">
        <v>460.60000000000002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7" t="s">
        <v>177</v>
      </c>
      <c r="AU254" s="267" t="s">
        <v>82</v>
      </c>
      <c r="AV254" s="14" t="s">
        <v>82</v>
      </c>
      <c r="AW254" s="14" t="s">
        <v>30</v>
      </c>
      <c r="AX254" s="14" t="s">
        <v>73</v>
      </c>
      <c r="AY254" s="267" t="s">
        <v>164</v>
      </c>
    </row>
    <row r="255" s="15" customFormat="1">
      <c r="A255" s="15"/>
      <c r="B255" s="268"/>
      <c r="C255" s="269"/>
      <c r="D255" s="240" t="s">
        <v>177</v>
      </c>
      <c r="E255" s="270" t="s">
        <v>1</v>
      </c>
      <c r="F255" s="271" t="s">
        <v>182</v>
      </c>
      <c r="G255" s="269"/>
      <c r="H255" s="272">
        <v>460.60000000000002</v>
      </c>
      <c r="I255" s="273"/>
      <c r="J255" s="269"/>
      <c r="K255" s="269"/>
      <c r="L255" s="274"/>
      <c r="M255" s="275"/>
      <c r="N255" s="276"/>
      <c r="O255" s="276"/>
      <c r="P255" s="276"/>
      <c r="Q255" s="276"/>
      <c r="R255" s="276"/>
      <c r="S255" s="276"/>
      <c r="T255" s="27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8" t="s">
        <v>177</v>
      </c>
      <c r="AU255" s="278" t="s">
        <v>82</v>
      </c>
      <c r="AV255" s="15" t="s">
        <v>171</v>
      </c>
      <c r="AW255" s="15" t="s">
        <v>30</v>
      </c>
      <c r="AX255" s="15" t="s">
        <v>80</v>
      </c>
      <c r="AY255" s="278" t="s">
        <v>164</v>
      </c>
    </row>
    <row r="256" s="2" customFormat="1" ht="37.8" customHeight="1">
      <c r="A256" s="38"/>
      <c r="B256" s="39"/>
      <c r="C256" s="227" t="s">
        <v>345</v>
      </c>
      <c r="D256" s="227" t="s">
        <v>166</v>
      </c>
      <c r="E256" s="228" t="s">
        <v>346</v>
      </c>
      <c r="F256" s="229" t="s">
        <v>347</v>
      </c>
      <c r="G256" s="230" t="s">
        <v>169</v>
      </c>
      <c r="H256" s="231">
        <v>32.899999999999999</v>
      </c>
      <c r="I256" s="232"/>
      <c r="J256" s="233">
        <f>ROUND(I256*H256,2)</f>
        <v>0</v>
      </c>
      <c r="K256" s="229" t="s">
        <v>170</v>
      </c>
      <c r="L256" s="44"/>
      <c r="M256" s="234" t="s">
        <v>1</v>
      </c>
      <c r="N256" s="235" t="s">
        <v>38</v>
      </c>
      <c r="O256" s="91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171</v>
      </c>
      <c r="AT256" s="238" t="s">
        <v>166</v>
      </c>
      <c r="AU256" s="238" t="s">
        <v>82</v>
      </c>
      <c r="AY256" s="17" t="s">
        <v>164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80</v>
      </c>
      <c r="BK256" s="239">
        <f>ROUND(I256*H256,2)</f>
        <v>0</v>
      </c>
      <c r="BL256" s="17" t="s">
        <v>171</v>
      </c>
      <c r="BM256" s="238" t="s">
        <v>632</v>
      </c>
    </row>
    <row r="257" s="2" customFormat="1">
      <c r="A257" s="38"/>
      <c r="B257" s="39"/>
      <c r="C257" s="40"/>
      <c r="D257" s="240" t="s">
        <v>173</v>
      </c>
      <c r="E257" s="40"/>
      <c r="F257" s="241" t="s">
        <v>349</v>
      </c>
      <c r="G257" s="40"/>
      <c r="H257" s="40"/>
      <c r="I257" s="242"/>
      <c r="J257" s="40"/>
      <c r="K257" s="40"/>
      <c r="L257" s="44"/>
      <c r="M257" s="243"/>
      <c r="N257" s="244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173</v>
      </c>
      <c r="AU257" s="17" t="s">
        <v>82</v>
      </c>
    </row>
    <row r="258" s="2" customFormat="1">
      <c r="A258" s="38"/>
      <c r="B258" s="39"/>
      <c r="C258" s="40"/>
      <c r="D258" s="245" t="s">
        <v>175</v>
      </c>
      <c r="E258" s="40"/>
      <c r="F258" s="246" t="s">
        <v>350</v>
      </c>
      <c r="G258" s="40"/>
      <c r="H258" s="40"/>
      <c r="I258" s="242"/>
      <c r="J258" s="40"/>
      <c r="K258" s="40"/>
      <c r="L258" s="44"/>
      <c r="M258" s="243"/>
      <c r="N258" s="244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175</v>
      </c>
      <c r="AU258" s="17" t="s">
        <v>82</v>
      </c>
    </row>
    <row r="259" s="14" customFormat="1">
      <c r="A259" s="14"/>
      <c r="B259" s="257"/>
      <c r="C259" s="258"/>
      <c r="D259" s="240" t="s">
        <v>177</v>
      </c>
      <c r="E259" s="259" t="s">
        <v>1</v>
      </c>
      <c r="F259" s="260" t="s">
        <v>633</v>
      </c>
      <c r="G259" s="258"/>
      <c r="H259" s="261">
        <v>32.899999999999999</v>
      </c>
      <c r="I259" s="262"/>
      <c r="J259" s="258"/>
      <c r="K259" s="258"/>
      <c r="L259" s="263"/>
      <c r="M259" s="264"/>
      <c r="N259" s="265"/>
      <c r="O259" s="265"/>
      <c r="P259" s="265"/>
      <c r="Q259" s="265"/>
      <c r="R259" s="265"/>
      <c r="S259" s="265"/>
      <c r="T259" s="26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7" t="s">
        <v>177</v>
      </c>
      <c r="AU259" s="267" t="s">
        <v>82</v>
      </c>
      <c r="AV259" s="14" t="s">
        <v>82</v>
      </c>
      <c r="AW259" s="14" t="s">
        <v>30</v>
      </c>
      <c r="AX259" s="14" t="s">
        <v>73</v>
      </c>
      <c r="AY259" s="267" t="s">
        <v>164</v>
      </c>
    </row>
    <row r="260" s="15" customFormat="1">
      <c r="A260" s="15"/>
      <c r="B260" s="268"/>
      <c r="C260" s="269"/>
      <c r="D260" s="240" t="s">
        <v>177</v>
      </c>
      <c r="E260" s="270" t="s">
        <v>1</v>
      </c>
      <c r="F260" s="271" t="s">
        <v>182</v>
      </c>
      <c r="G260" s="269"/>
      <c r="H260" s="272">
        <v>32.899999999999999</v>
      </c>
      <c r="I260" s="273"/>
      <c r="J260" s="269"/>
      <c r="K260" s="269"/>
      <c r="L260" s="274"/>
      <c r="M260" s="275"/>
      <c r="N260" s="276"/>
      <c r="O260" s="276"/>
      <c r="P260" s="276"/>
      <c r="Q260" s="276"/>
      <c r="R260" s="276"/>
      <c r="S260" s="276"/>
      <c r="T260" s="27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8" t="s">
        <v>177</v>
      </c>
      <c r="AU260" s="278" t="s">
        <v>82</v>
      </c>
      <c r="AV260" s="15" t="s">
        <v>171</v>
      </c>
      <c r="AW260" s="15" t="s">
        <v>30</v>
      </c>
      <c r="AX260" s="15" t="s">
        <v>80</v>
      </c>
      <c r="AY260" s="278" t="s">
        <v>164</v>
      </c>
    </row>
    <row r="261" s="2" customFormat="1" ht="24.15" customHeight="1">
      <c r="A261" s="38"/>
      <c r="B261" s="39"/>
      <c r="C261" s="227" t="s">
        <v>7</v>
      </c>
      <c r="D261" s="227" t="s">
        <v>166</v>
      </c>
      <c r="E261" s="228" t="s">
        <v>352</v>
      </c>
      <c r="F261" s="229" t="s">
        <v>353</v>
      </c>
      <c r="G261" s="230" t="s">
        <v>202</v>
      </c>
      <c r="H261" s="231">
        <v>7.3920000000000003</v>
      </c>
      <c r="I261" s="232"/>
      <c r="J261" s="233">
        <f>ROUND(I261*H261,2)</f>
        <v>0</v>
      </c>
      <c r="K261" s="229" t="s">
        <v>170</v>
      </c>
      <c r="L261" s="44"/>
      <c r="M261" s="234" t="s">
        <v>1</v>
      </c>
      <c r="N261" s="235" t="s">
        <v>38</v>
      </c>
      <c r="O261" s="91"/>
      <c r="P261" s="236">
        <f>O261*H261</f>
        <v>0</v>
      </c>
      <c r="Q261" s="236">
        <v>0</v>
      </c>
      <c r="R261" s="236">
        <f>Q261*H261</f>
        <v>0</v>
      </c>
      <c r="S261" s="236">
        <v>0.001</v>
      </c>
      <c r="T261" s="237">
        <f>S261*H261</f>
        <v>0.0073920000000000001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171</v>
      </c>
      <c r="AT261" s="238" t="s">
        <v>166</v>
      </c>
      <c r="AU261" s="238" t="s">
        <v>82</v>
      </c>
      <c r="AY261" s="17" t="s">
        <v>164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80</v>
      </c>
      <c r="BK261" s="239">
        <f>ROUND(I261*H261,2)</f>
        <v>0</v>
      </c>
      <c r="BL261" s="17" t="s">
        <v>171</v>
      </c>
      <c r="BM261" s="238" t="s">
        <v>634</v>
      </c>
    </row>
    <row r="262" s="2" customFormat="1">
      <c r="A262" s="38"/>
      <c r="B262" s="39"/>
      <c r="C262" s="40"/>
      <c r="D262" s="240" t="s">
        <v>173</v>
      </c>
      <c r="E262" s="40"/>
      <c r="F262" s="241" t="s">
        <v>355</v>
      </c>
      <c r="G262" s="40"/>
      <c r="H262" s="40"/>
      <c r="I262" s="242"/>
      <c r="J262" s="40"/>
      <c r="K262" s="40"/>
      <c r="L262" s="44"/>
      <c r="M262" s="243"/>
      <c r="N262" s="244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173</v>
      </c>
      <c r="AU262" s="17" t="s">
        <v>82</v>
      </c>
    </row>
    <row r="263" s="2" customFormat="1">
      <c r="A263" s="38"/>
      <c r="B263" s="39"/>
      <c r="C263" s="40"/>
      <c r="D263" s="245" t="s">
        <v>175</v>
      </c>
      <c r="E263" s="40"/>
      <c r="F263" s="246" t="s">
        <v>356</v>
      </c>
      <c r="G263" s="40"/>
      <c r="H263" s="40"/>
      <c r="I263" s="242"/>
      <c r="J263" s="40"/>
      <c r="K263" s="40"/>
      <c r="L263" s="44"/>
      <c r="M263" s="243"/>
      <c r="N263" s="244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175</v>
      </c>
      <c r="AU263" s="17" t="s">
        <v>82</v>
      </c>
    </row>
    <row r="264" s="2" customFormat="1">
      <c r="A264" s="38"/>
      <c r="B264" s="39"/>
      <c r="C264" s="40"/>
      <c r="D264" s="240" t="s">
        <v>206</v>
      </c>
      <c r="E264" s="40"/>
      <c r="F264" s="279" t="s">
        <v>207</v>
      </c>
      <c r="G264" s="40"/>
      <c r="H264" s="40"/>
      <c r="I264" s="242"/>
      <c r="J264" s="40"/>
      <c r="K264" s="40"/>
      <c r="L264" s="44"/>
      <c r="M264" s="243"/>
      <c r="N264" s="244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206</v>
      </c>
      <c r="AU264" s="17" t="s">
        <v>82</v>
      </c>
    </row>
    <row r="265" s="13" customFormat="1">
      <c r="A265" s="13"/>
      <c r="B265" s="247"/>
      <c r="C265" s="248"/>
      <c r="D265" s="240" t="s">
        <v>177</v>
      </c>
      <c r="E265" s="249" t="s">
        <v>1</v>
      </c>
      <c r="F265" s="250" t="s">
        <v>357</v>
      </c>
      <c r="G265" s="248"/>
      <c r="H265" s="249" t="s">
        <v>1</v>
      </c>
      <c r="I265" s="251"/>
      <c r="J265" s="248"/>
      <c r="K265" s="248"/>
      <c r="L265" s="252"/>
      <c r="M265" s="253"/>
      <c r="N265" s="254"/>
      <c r="O265" s="254"/>
      <c r="P265" s="254"/>
      <c r="Q265" s="254"/>
      <c r="R265" s="254"/>
      <c r="S265" s="254"/>
      <c r="T265" s="25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177</v>
      </c>
      <c r="AU265" s="256" t="s">
        <v>82</v>
      </c>
      <c r="AV265" s="13" t="s">
        <v>80</v>
      </c>
      <c r="AW265" s="13" t="s">
        <v>30</v>
      </c>
      <c r="AX265" s="13" t="s">
        <v>73</v>
      </c>
      <c r="AY265" s="256" t="s">
        <v>164</v>
      </c>
    </row>
    <row r="266" s="13" customFormat="1">
      <c r="A266" s="13"/>
      <c r="B266" s="247"/>
      <c r="C266" s="248"/>
      <c r="D266" s="240" t="s">
        <v>177</v>
      </c>
      <c r="E266" s="249" t="s">
        <v>1</v>
      </c>
      <c r="F266" s="250" t="s">
        <v>180</v>
      </c>
      <c r="G266" s="248"/>
      <c r="H266" s="249" t="s">
        <v>1</v>
      </c>
      <c r="I266" s="251"/>
      <c r="J266" s="248"/>
      <c r="K266" s="248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177</v>
      </c>
      <c r="AU266" s="256" t="s">
        <v>82</v>
      </c>
      <c r="AV266" s="13" t="s">
        <v>80</v>
      </c>
      <c r="AW266" s="13" t="s">
        <v>30</v>
      </c>
      <c r="AX266" s="13" t="s">
        <v>73</v>
      </c>
      <c r="AY266" s="256" t="s">
        <v>164</v>
      </c>
    </row>
    <row r="267" s="14" customFormat="1">
      <c r="A267" s="14"/>
      <c r="B267" s="257"/>
      <c r="C267" s="258"/>
      <c r="D267" s="240" t="s">
        <v>177</v>
      </c>
      <c r="E267" s="259" t="s">
        <v>1</v>
      </c>
      <c r="F267" s="260" t="s">
        <v>358</v>
      </c>
      <c r="G267" s="258"/>
      <c r="H267" s="261">
        <v>2.1000000000000001</v>
      </c>
      <c r="I267" s="262"/>
      <c r="J267" s="258"/>
      <c r="K267" s="258"/>
      <c r="L267" s="263"/>
      <c r="M267" s="264"/>
      <c r="N267" s="265"/>
      <c r="O267" s="265"/>
      <c r="P267" s="265"/>
      <c r="Q267" s="265"/>
      <c r="R267" s="265"/>
      <c r="S267" s="265"/>
      <c r="T267" s="26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7" t="s">
        <v>177</v>
      </c>
      <c r="AU267" s="267" t="s">
        <v>82</v>
      </c>
      <c r="AV267" s="14" t="s">
        <v>82</v>
      </c>
      <c r="AW267" s="14" t="s">
        <v>30</v>
      </c>
      <c r="AX267" s="14" t="s">
        <v>73</v>
      </c>
      <c r="AY267" s="267" t="s">
        <v>164</v>
      </c>
    </row>
    <row r="268" s="13" customFormat="1">
      <c r="A268" s="13"/>
      <c r="B268" s="247"/>
      <c r="C268" s="248"/>
      <c r="D268" s="240" t="s">
        <v>177</v>
      </c>
      <c r="E268" s="249" t="s">
        <v>1</v>
      </c>
      <c r="F268" s="250" t="s">
        <v>178</v>
      </c>
      <c r="G268" s="248"/>
      <c r="H268" s="249" t="s">
        <v>1</v>
      </c>
      <c r="I268" s="251"/>
      <c r="J268" s="248"/>
      <c r="K268" s="248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177</v>
      </c>
      <c r="AU268" s="256" t="s">
        <v>82</v>
      </c>
      <c r="AV268" s="13" t="s">
        <v>80</v>
      </c>
      <c r="AW268" s="13" t="s">
        <v>30</v>
      </c>
      <c r="AX268" s="13" t="s">
        <v>73</v>
      </c>
      <c r="AY268" s="256" t="s">
        <v>164</v>
      </c>
    </row>
    <row r="269" s="14" customFormat="1">
      <c r="A269" s="14"/>
      <c r="B269" s="257"/>
      <c r="C269" s="258"/>
      <c r="D269" s="240" t="s">
        <v>177</v>
      </c>
      <c r="E269" s="259" t="s">
        <v>1</v>
      </c>
      <c r="F269" s="260" t="s">
        <v>359</v>
      </c>
      <c r="G269" s="258"/>
      <c r="H269" s="261">
        <v>5.2919999999999998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7" t="s">
        <v>177</v>
      </c>
      <c r="AU269" s="267" t="s">
        <v>82</v>
      </c>
      <c r="AV269" s="14" t="s">
        <v>82</v>
      </c>
      <c r="AW269" s="14" t="s">
        <v>30</v>
      </c>
      <c r="AX269" s="14" t="s">
        <v>73</v>
      </c>
      <c r="AY269" s="267" t="s">
        <v>164</v>
      </c>
    </row>
    <row r="270" s="15" customFormat="1">
      <c r="A270" s="15"/>
      <c r="B270" s="268"/>
      <c r="C270" s="269"/>
      <c r="D270" s="240" t="s">
        <v>177</v>
      </c>
      <c r="E270" s="270" t="s">
        <v>1</v>
      </c>
      <c r="F270" s="271" t="s">
        <v>182</v>
      </c>
      <c r="G270" s="269"/>
      <c r="H270" s="272">
        <v>7.3920000000000003</v>
      </c>
      <c r="I270" s="273"/>
      <c r="J270" s="269"/>
      <c r="K270" s="269"/>
      <c r="L270" s="274"/>
      <c r="M270" s="275"/>
      <c r="N270" s="276"/>
      <c r="O270" s="276"/>
      <c r="P270" s="276"/>
      <c r="Q270" s="276"/>
      <c r="R270" s="276"/>
      <c r="S270" s="276"/>
      <c r="T270" s="27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8" t="s">
        <v>177</v>
      </c>
      <c r="AU270" s="278" t="s">
        <v>82</v>
      </c>
      <c r="AV270" s="15" t="s">
        <v>171</v>
      </c>
      <c r="AW270" s="15" t="s">
        <v>30</v>
      </c>
      <c r="AX270" s="15" t="s">
        <v>80</v>
      </c>
      <c r="AY270" s="278" t="s">
        <v>164</v>
      </c>
    </row>
    <row r="271" s="2" customFormat="1" ht="24.15" customHeight="1">
      <c r="A271" s="38"/>
      <c r="B271" s="39"/>
      <c r="C271" s="227" t="s">
        <v>360</v>
      </c>
      <c r="D271" s="227" t="s">
        <v>166</v>
      </c>
      <c r="E271" s="228" t="s">
        <v>361</v>
      </c>
      <c r="F271" s="229" t="s">
        <v>362</v>
      </c>
      <c r="G271" s="230" t="s">
        <v>202</v>
      </c>
      <c r="H271" s="231">
        <v>0.89600000000000002</v>
      </c>
      <c r="I271" s="232"/>
      <c r="J271" s="233">
        <f>ROUND(I271*H271,2)</f>
        <v>0</v>
      </c>
      <c r="K271" s="229" t="s">
        <v>170</v>
      </c>
      <c r="L271" s="44"/>
      <c r="M271" s="234" t="s">
        <v>1</v>
      </c>
      <c r="N271" s="235" t="s">
        <v>38</v>
      </c>
      <c r="O271" s="91"/>
      <c r="P271" s="236">
        <f>O271*H271</f>
        <v>0</v>
      </c>
      <c r="Q271" s="236">
        <v>0</v>
      </c>
      <c r="R271" s="236">
        <f>Q271*H271</f>
        <v>0</v>
      </c>
      <c r="S271" s="236">
        <v>2.6000000000000001</v>
      </c>
      <c r="T271" s="237">
        <f>S271*H271</f>
        <v>2.3296000000000001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171</v>
      </c>
      <c r="AT271" s="238" t="s">
        <v>166</v>
      </c>
      <c r="AU271" s="238" t="s">
        <v>82</v>
      </c>
      <c r="AY271" s="17" t="s">
        <v>164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80</v>
      </c>
      <c r="BK271" s="239">
        <f>ROUND(I271*H271,2)</f>
        <v>0</v>
      </c>
      <c r="BL271" s="17" t="s">
        <v>171</v>
      </c>
      <c r="BM271" s="238" t="s">
        <v>635</v>
      </c>
    </row>
    <row r="272" s="2" customFormat="1">
      <c r="A272" s="38"/>
      <c r="B272" s="39"/>
      <c r="C272" s="40"/>
      <c r="D272" s="240" t="s">
        <v>173</v>
      </c>
      <c r="E272" s="40"/>
      <c r="F272" s="241" t="s">
        <v>364</v>
      </c>
      <c r="G272" s="40"/>
      <c r="H272" s="40"/>
      <c r="I272" s="242"/>
      <c r="J272" s="40"/>
      <c r="K272" s="40"/>
      <c r="L272" s="44"/>
      <c r="M272" s="243"/>
      <c r="N272" s="244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173</v>
      </c>
      <c r="AU272" s="17" t="s">
        <v>82</v>
      </c>
    </row>
    <row r="273" s="2" customFormat="1">
      <c r="A273" s="38"/>
      <c r="B273" s="39"/>
      <c r="C273" s="40"/>
      <c r="D273" s="245" t="s">
        <v>175</v>
      </c>
      <c r="E273" s="40"/>
      <c r="F273" s="246" t="s">
        <v>365</v>
      </c>
      <c r="G273" s="40"/>
      <c r="H273" s="40"/>
      <c r="I273" s="242"/>
      <c r="J273" s="40"/>
      <c r="K273" s="40"/>
      <c r="L273" s="44"/>
      <c r="M273" s="243"/>
      <c r="N273" s="244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175</v>
      </c>
      <c r="AU273" s="17" t="s">
        <v>82</v>
      </c>
    </row>
    <row r="274" s="2" customFormat="1">
      <c r="A274" s="38"/>
      <c r="B274" s="39"/>
      <c r="C274" s="40"/>
      <c r="D274" s="240" t="s">
        <v>206</v>
      </c>
      <c r="E274" s="40"/>
      <c r="F274" s="279" t="s">
        <v>636</v>
      </c>
      <c r="G274" s="40"/>
      <c r="H274" s="40"/>
      <c r="I274" s="242"/>
      <c r="J274" s="40"/>
      <c r="K274" s="40"/>
      <c r="L274" s="44"/>
      <c r="M274" s="243"/>
      <c r="N274" s="244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206</v>
      </c>
      <c r="AU274" s="17" t="s">
        <v>82</v>
      </c>
    </row>
    <row r="275" s="13" customFormat="1">
      <c r="A275" s="13"/>
      <c r="B275" s="247"/>
      <c r="C275" s="248"/>
      <c r="D275" s="240" t="s">
        <v>177</v>
      </c>
      <c r="E275" s="249" t="s">
        <v>1</v>
      </c>
      <c r="F275" s="250" t="s">
        <v>637</v>
      </c>
      <c r="G275" s="248"/>
      <c r="H275" s="249" t="s">
        <v>1</v>
      </c>
      <c r="I275" s="251"/>
      <c r="J275" s="248"/>
      <c r="K275" s="248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177</v>
      </c>
      <c r="AU275" s="256" t="s">
        <v>82</v>
      </c>
      <c r="AV275" s="13" t="s">
        <v>80</v>
      </c>
      <c r="AW275" s="13" t="s">
        <v>30</v>
      </c>
      <c r="AX275" s="13" t="s">
        <v>73</v>
      </c>
      <c r="AY275" s="256" t="s">
        <v>164</v>
      </c>
    </row>
    <row r="276" s="14" customFormat="1">
      <c r="A276" s="14"/>
      <c r="B276" s="257"/>
      <c r="C276" s="258"/>
      <c r="D276" s="240" t="s">
        <v>177</v>
      </c>
      <c r="E276" s="259" t="s">
        <v>1</v>
      </c>
      <c r="F276" s="260" t="s">
        <v>571</v>
      </c>
      <c r="G276" s="258"/>
      <c r="H276" s="261">
        <v>0.89600000000000002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177</v>
      </c>
      <c r="AU276" s="267" t="s">
        <v>82</v>
      </c>
      <c r="AV276" s="14" t="s">
        <v>82</v>
      </c>
      <c r="AW276" s="14" t="s">
        <v>30</v>
      </c>
      <c r="AX276" s="14" t="s">
        <v>73</v>
      </c>
      <c r="AY276" s="267" t="s">
        <v>164</v>
      </c>
    </row>
    <row r="277" s="15" customFormat="1">
      <c r="A277" s="15"/>
      <c r="B277" s="268"/>
      <c r="C277" s="269"/>
      <c r="D277" s="240" t="s">
        <v>177</v>
      </c>
      <c r="E277" s="270" t="s">
        <v>1</v>
      </c>
      <c r="F277" s="271" t="s">
        <v>182</v>
      </c>
      <c r="G277" s="269"/>
      <c r="H277" s="272">
        <v>0.89600000000000002</v>
      </c>
      <c r="I277" s="273"/>
      <c r="J277" s="269"/>
      <c r="K277" s="269"/>
      <c r="L277" s="274"/>
      <c r="M277" s="275"/>
      <c r="N277" s="276"/>
      <c r="O277" s="276"/>
      <c r="P277" s="276"/>
      <c r="Q277" s="276"/>
      <c r="R277" s="276"/>
      <c r="S277" s="276"/>
      <c r="T277" s="277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8" t="s">
        <v>177</v>
      </c>
      <c r="AU277" s="278" t="s">
        <v>82</v>
      </c>
      <c r="AV277" s="15" t="s">
        <v>171</v>
      </c>
      <c r="AW277" s="15" t="s">
        <v>30</v>
      </c>
      <c r="AX277" s="15" t="s">
        <v>80</v>
      </c>
      <c r="AY277" s="278" t="s">
        <v>164</v>
      </c>
    </row>
    <row r="278" s="2" customFormat="1" ht="24.15" customHeight="1">
      <c r="A278" s="38"/>
      <c r="B278" s="39"/>
      <c r="C278" s="227" t="s">
        <v>367</v>
      </c>
      <c r="D278" s="227" t="s">
        <v>166</v>
      </c>
      <c r="E278" s="228" t="s">
        <v>638</v>
      </c>
      <c r="F278" s="229" t="s">
        <v>639</v>
      </c>
      <c r="G278" s="230" t="s">
        <v>169</v>
      </c>
      <c r="H278" s="231">
        <v>36.299999999999997</v>
      </c>
      <c r="I278" s="232"/>
      <c r="J278" s="233">
        <f>ROUND(I278*H278,2)</f>
        <v>0</v>
      </c>
      <c r="K278" s="229" t="s">
        <v>170</v>
      </c>
      <c r="L278" s="44"/>
      <c r="M278" s="234" t="s">
        <v>1</v>
      </c>
      <c r="N278" s="235" t="s">
        <v>38</v>
      </c>
      <c r="O278" s="91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171</v>
      </c>
      <c r="AT278" s="238" t="s">
        <v>166</v>
      </c>
      <c r="AU278" s="238" t="s">
        <v>82</v>
      </c>
      <c r="AY278" s="17" t="s">
        <v>164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80</v>
      </c>
      <c r="BK278" s="239">
        <f>ROUND(I278*H278,2)</f>
        <v>0</v>
      </c>
      <c r="BL278" s="17" t="s">
        <v>171</v>
      </c>
      <c r="BM278" s="238" t="s">
        <v>640</v>
      </c>
    </row>
    <row r="279" s="2" customFormat="1">
      <c r="A279" s="38"/>
      <c r="B279" s="39"/>
      <c r="C279" s="40"/>
      <c r="D279" s="240" t="s">
        <v>173</v>
      </c>
      <c r="E279" s="40"/>
      <c r="F279" s="241" t="s">
        <v>639</v>
      </c>
      <c r="G279" s="40"/>
      <c r="H279" s="40"/>
      <c r="I279" s="242"/>
      <c r="J279" s="40"/>
      <c r="K279" s="40"/>
      <c r="L279" s="44"/>
      <c r="M279" s="243"/>
      <c r="N279" s="244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173</v>
      </c>
      <c r="AU279" s="17" t="s">
        <v>82</v>
      </c>
    </row>
    <row r="280" s="2" customFormat="1">
      <c r="A280" s="38"/>
      <c r="B280" s="39"/>
      <c r="C280" s="40"/>
      <c r="D280" s="245" t="s">
        <v>175</v>
      </c>
      <c r="E280" s="40"/>
      <c r="F280" s="246" t="s">
        <v>641</v>
      </c>
      <c r="G280" s="40"/>
      <c r="H280" s="40"/>
      <c r="I280" s="242"/>
      <c r="J280" s="40"/>
      <c r="K280" s="40"/>
      <c r="L280" s="44"/>
      <c r="M280" s="243"/>
      <c r="N280" s="244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175</v>
      </c>
      <c r="AU280" s="17" t="s">
        <v>82</v>
      </c>
    </row>
    <row r="281" s="13" customFormat="1">
      <c r="A281" s="13"/>
      <c r="B281" s="247"/>
      <c r="C281" s="248"/>
      <c r="D281" s="240" t="s">
        <v>177</v>
      </c>
      <c r="E281" s="249" t="s">
        <v>1</v>
      </c>
      <c r="F281" s="250" t="s">
        <v>180</v>
      </c>
      <c r="G281" s="248"/>
      <c r="H281" s="249" t="s">
        <v>1</v>
      </c>
      <c r="I281" s="251"/>
      <c r="J281" s="248"/>
      <c r="K281" s="248"/>
      <c r="L281" s="252"/>
      <c r="M281" s="253"/>
      <c r="N281" s="254"/>
      <c r="O281" s="254"/>
      <c r="P281" s="254"/>
      <c r="Q281" s="254"/>
      <c r="R281" s="254"/>
      <c r="S281" s="254"/>
      <c r="T281" s="25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6" t="s">
        <v>177</v>
      </c>
      <c r="AU281" s="256" t="s">
        <v>82</v>
      </c>
      <c r="AV281" s="13" t="s">
        <v>80</v>
      </c>
      <c r="AW281" s="13" t="s">
        <v>30</v>
      </c>
      <c r="AX281" s="13" t="s">
        <v>73</v>
      </c>
      <c r="AY281" s="256" t="s">
        <v>164</v>
      </c>
    </row>
    <row r="282" s="14" customFormat="1">
      <c r="A282" s="14"/>
      <c r="B282" s="257"/>
      <c r="C282" s="258"/>
      <c r="D282" s="240" t="s">
        <v>177</v>
      </c>
      <c r="E282" s="259" t="s">
        <v>1</v>
      </c>
      <c r="F282" s="260" t="s">
        <v>642</v>
      </c>
      <c r="G282" s="258"/>
      <c r="H282" s="261">
        <v>12.32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7" t="s">
        <v>177</v>
      </c>
      <c r="AU282" s="267" t="s">
        <v>82</v>
      </c>
      <c r="AV282" s="14" t="s">
        <v>82</v>
      </c>
      <c r="AW282" s="14" t="s">
        <v>30</v>
      </c>
      <c r="AX282" s="14" t="s">
        <v>73</v>
      </c>
      <c r="AY282" s="267" t="s">
        <v>164</v>
      </c>
    </row>
    <row r="283" s="13" customFormat="1">
      <c r="A283" s="13"/>
      <c r="B283" s="247"/>
      <c r="C283" s="248"/>
      <c r="D283" s="240" t="s">
        <v>177</v>
      </c>
      <c r="E283" s="249" t="s">
        <v>1</v>
      </c>
      <c r="F283" s="250" t="s">
        <v>178</v>
      </c>
      <c r="G283" s="248"/>
      <c r="H283" s="249" t="s">
        <v>1</v>
      </c>
      <c r="I283" s="251"/>
      <c r="J283" s="248"/>
      <c r="K283" s="248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177</v>
      </c>
      <c r="AU283" s="256" t="s">
        <v>82</v>
      </c>
      <c r="AV283" s="13" t="s">
        <v>80</v>
      </c>
      <c r="AW283" s="13" t="s">
        <v>30</v>
      </c>
      <c r="AX283" s="13" t="s">
        <v>73</v>
      </c>
      <c r="AY283" s="256" t="s">
        <v>164</v>
      </c>
    </row>
    <row r="284" s="14" customFormat="1">
      <c r="A284" s="14"/>
      <c r="B284" s="257"/>
      <c r="C284" s="258"/>
      <c r="D284" s="240" t="s">
        <v>177</v>
      </c>
      <c r="E284" s="259" t="s">
        <v>1</v>
      </c>
      <c r="F284" s="260" t="s">
        <v>643</v>
      </c>
      <c r="G284" s="258"/>
      <c r="H284" s="261">
        <v>36.299999999999997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7" t="s">
        <v>177</v>
      </c>
      <c r="AU284" s="267" t="s">
        <v>82</v>
      </c>
      <c r="AV284" s="14" t="s">
        <v>82</v>
      </c>
      <c r="AW284" s="14" t="s">
        <v>30</v>
      </c>
      <c r="AX284" s="14" t="s">
        <v>80</v>
      </c>
      <c r="AY284" s="267" t="s">
        <v>164</v>
      </c>
    </row>
    <row r="285" s="2" customFormat="1" ht="24.15" customHeight="1">
      <c r="A285" s="38"/>
      <c r="B285" s="39"/>
      <c r="C285" s="227" t="s">
        <v>374</v>
      </c>
      <c r="D285" s="227" t="s">
        <v>166</v>
      </c>
      <c r="E285" s="228" t="s">
        <v>644</v>
      </c>
      <c r="F285" s="229" t="s">
        <v>645</v>
      </c>
      <c r="G285" s="230" t="s">
        <v>169</v>
      </c>
      <c r="H285" s="231">
        <v>62.420000000000002</v>
      </c>
      <c r="I285" s="232"/>
      <c r="J285" s="233">
        <f>ROUND(I285*H285,2)</f>
        <v>0</v>
      </c>
      <c r="K285" s="229" t="s">
        <v>170</v>
      </c>
      <c r="L285" s="44"/>
      <c r="M285" s="234" t="s">
        <v>1</v>
      </c>
      <c r="N285" s="235" t="s">
        <v>38</v>
      </c>
      <c r="O285" s="91"/>
      <c r="P285" s="236">
        <f>O285*H285</f>
        <v>0</v>
      </c>
      <c r="Q285" s="236">
        <v>0</v>
      </c>
      <c r="R285" s="236">
        <f>Q285*H285</f>
        <v>0</v>
      </c>
      <c r="S285" s="236">
        <v>0.037499999999999999</v>
      </c>
      <c r="T285" s="237">
        <f>S285*H285</f>
        <v>2.3407499999999999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171</v>
      </c>
      <c r="AT285" s="238" t="s">
        <v>166</v>
      </c>
      <c r="AU285" s="238" t="s">
        <v>82</v>
      </c>
      <c r="AY285" s="17" t="s">
        <v>164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80</v>
      </c>
      <c r="BK285" s="239">
        <f>ROUND(I285*H285,2)</f>
        <v>0</v>
      </c>
      <c r="BL285" s="17" t="s">
        <v>171</v>
      </c>
      <c r="BM285" s="238" t="s">
        <v>646</v>
      </c>
    </row>
    <row r="286" s="2" customFormat="1">
      <c r="A286" s="38"/>
      <c r="B286" s="39"/>
      <c r="C286" s="40"/>
      <c r="D286" s="240" t="s">
        <v>173</v>
      </c>
      <c r="E286" s="40"/>
      <c r="F286" s="241" t="s">
        <v>647</v>
      </c>
      <c r="G286" s="40"/>
      <c r="H286" s="40"/>
      <c r="I286" s="242"/>
      <c r="J286" s="40"/>
      <c r="K286" s="40"/>
      <c r="L286" s="44"/>
      <c r="M286" s="243"/>
      <c r="N286" s="244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173</v>
      </c>
      <c r="AU286" s="17" t="s">
        <v>82</v>
      </c>
    </row>
    <row r="287" s="2" customFormat="1">
      <c r="A287" s="38"/>
      <c r="B287" s="39"/>
      <c r="C287" s="40"/>
      <c r="D287" s="245" t="s">
        <v>175</v>
      </c>
      <c r="E287" s="40"/>
      <c r="F287" s="246" t="s">
        <v>648</v>
      </c>
      <c r="G287" s="40"/>
      <c r="H287" s="40"/>
      <c r="I287" s="242"/>
      <c r="J287" s="40"/>
      <c r="K287" s="40"/>
      <c r="L287" s="44"/>
      <c r="M287" s="243"/>
      <c r="N287" s="244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82</v>
      </c>
    </row>
    <row r="288" s="13" customFormat="1">
      <c r="A288" s="13"/>
      <c r="B288" s="247"/>
      <c r="C288" s="248"/>
      <c r="D288" s="240" t="s">
        <v>177</v>
      </c>
      <c r="E288" s="249" t="s">
        <v>1</v>
      </c>
      <c r="F288" s="250" t="s">
        <v>180</v>
      </c>
      <c r="G288" s="248"/>
      <c r="H288" s="249" t="s">
        <v>1</v>
      </c>
      <c r="I288" s="251"/>
      <c r="J288" s="248"/>
      <c r="K288" s="248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177</v>
      </c>
      <c r="AU288" s="256" t="s">
        <v>82</v>
      </c>
      <c r="AV288" s="13" t="s">
        <v>80</v>
      </c>
      <c r="AW288" s="13" t="s">
        <v>30</v>
      </c>
      <c r="AX288" s="13" t="s">
        <v>73</v>
      </c>
      <c r="AY288" s="256" t="s">
        <v>164</v>
      </c>
    </row>
    <row r="289" s="14" customFormat="1">
      <c r="A289" s="14"/>
      <c r="B289" s="257"/>
      <c r="C289" s="258"/>
      <c r="D289" s="240" t="s">
        <v>177</v>
      </c>
      <c r="E289" s="259" t="s">
        <v>1</v>
      </c>
      <c r="F289" s="260" t="s">
        <v>642</v>
      </c>
      <c r="G289" s="258"/>
      <c r="H289" s="261">
        <v>12.32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7" t="s">
        <v>177</v>
      </c>
      <c r="AU289" s="267" t="s">
        <v>82</v>
      </c>
      <c r="AV289" s="14" t="s">
        <v>82</v>
      </c>
      <c r="AW289" s="14" t="s">
        <v>30</v>
      </c>
      <c r="AX289" s="14" t="s">
        <v>73</v>
      </c>
      <c r="AY289" s="267" t="s">
        <v>164</v>
      </c>
    </row>
    <row r="290" s="13" customFormat="1">
      <c r="A290" s="13"/>
      <c r="B290" s="247"/>
      <c r="C290" s="248"/>
      <c r="D290" s="240" t="s">
        <v>177</v>
      </c>
      <c r="E290" s="249" t="s">
        <v>1</v>
      </c>
      <c r="F290" s="250" t="s">
        <v>178</v>
      </c>
      <c r="G290" s="248"/>
      <c r="H290" s="249" t="s">
        <v>1</v>
      </c>
      <c r="I290" s="251"/>
      <c r="J290" s="248"/>
      <c r="K290" s="248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177</v>
      </c>
      <c r="AU290" s="256" t="s">
        <v>82</v>
      </c>
      <c r="AV290" s="13" t="s">
        <v>80</v>
      </c>
      <c r="AW290" s="13" t="s">
        <v>30</v>
      </c>
      <c r="AX290" s="13" t="s">
        <v>73</v>
      </c>
      <c r="AY290" s="256" t="s">
        <v>164</v>
      </c>
    </row>
    <row r="291" s="14" customFormat="1">
      <c r="A291" s="14"/>
      <c r="B291" s="257"/>
      <c r="C291" s="258"/>
      <c r="D291" s="240" t="s">
        <v>177</v>
      </c>
      <c r="E291" s="259" t="s">
        <v>1</v>
      </c>
      <c r="F291" s="260" t="s">
        <v>643</v>
      </c>
      <c r="G291" s="258"/>
      <c r="H291" s="261">
        <v>36.299999999999997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7" t="s">
        <v>177</v>
      </c>
      <c r="AU291" s="267" t="s">
        <v>82</v>
      </c>
      <c r="AV291" s="14" t="s">
        <v>82</v>
      </c>
      <c r="AW291" s="14" t="s">
        <v>30</v>
      </c>
      <c r="AX291" s="14" t="s">
        <v>73</v>
      </c>
      <c r="AY291" s="267" t="s">
        <v>164</v>
      </c>
    </row>
    <row r="292" s="13" customFormat="1">
      <c r="A292" s="13"/>
      <c r="B292" s="247"/>
      <c r="C292" s="248"/>
      <c r="D292" s="240" t="s">
        <v>177</v>
      </c>
      <c r="E292" s="249" t="s">
        <v>1</v>
      </c>
      <c r="F292" s="250" t="s">
        <v>649</v>
      </c>
      <c r="G292" s="248"/>
      <c r="H292" s="249" t="s">
        <v>1</v>
      </c>
      <c r="I292" s="251"/>
      <c r="J292" s="248"/>
      <c r="K292" s="248"/>
      <c r="L292" s="252"/>
      <c r="M292" s="253"/>
      <c r="N292" s="254"/>
      <c r="O292" s="254"/>
      <c r="P292" s="254"/>
      <c r="Q292" s="254"/>
      <c r="R292" s="254"/>
      <c r="S292" s="254"/>
      <c r="T292" s="25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6" t="s">
        <v>177</v>
      </c>
      <c r="AU292" s="256" t="s">
        <v>82</v>
      </c>
      <c r="AV292" s="13" t="s">
        <v>80</v>
      </c>
      <c r="AW292" s="13" t="s">
        <v>30</v>
      </c>
      <c r="AX292" s="13" t="s">
        <v>73</v>
      </c>
      <c r="AY292" s="256" t="s">
        <v>164</v>
      </c>
    </row>
    <row r="293" s="14" customFormat="1">
      <c r="A293" s="14"/>
      <c r="B293" s="257"/>
      <c r="C293" s="258"/>
      <c r="D293" s="240" t="s">
        <v>177</v>
      </c>
      <c r="E293" s="259" t="s">
        <v>1</v>
      </c>
      <c r="F293" s="260" t="s">
        <v>650</v>
      </c>
      <c r="G293" s="258"/>
      <c r="H293" s="261">
        <v>13.800000000000001</v>
      </c>
      <c r="I293" s="262"/>
      <c r="J293" s="258"/>
      <c r="K293" s="258"/>
      <c r="L293" s="263"/>
      <c r="M293" s="264"/>
      <c r="N293" s="265"/>
      <c r="O293" s="265"/>
      <c r="P293" s="265"/>
      <c r="Q293" s="265"/>
      <c r="R293" s="265"/>
      <c r="S293" s="265"/>
      <c r="T293" s="26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7" t="s">
        <v>177</v>
      </c>
      <c r="AU293" s="267" t="s">
        <v>82</v>
      </c>
      <c r="AV293" s="14" t="s">
        <v>82</v>
      </c>
      <c r="AW293" s="14" t="s">
        <v>30</v>
      </c>
      <c r="AX293" s="14" t="s">
        <v>73</v>
      </c>
      <c r="AY293" s="267" t="s">
        <v>164</v>
      </c>
    </row>
    <row r="294" s="15" customFormat="1">
      <c r="A294" s="15"/>
      <c r="B294" s="268"/>
      <c r="C294" s="269"/>
      <c r="D294" s="240" t="s">
        <v>177</v>
      </c>
      <c r="E294" s="270" t="s">
        <v>1</v>
      </c>
      <c r="F294" s="271" t="s">
        <v>182</v>
      </c>
      <c r="G294" s="269"/>
      <c r="H294" s="272">
        <v>62.420000000000002</v>
      </c>
      <c r="I294" s="273"/>
      <c r="J294" s="269"/>
      <c r="K294" s="269"/>
      <c r="L294" s="274"/>
      <c r="M294" s="275"/>
      <c r="N294" s="276"/>
      <c r="O294" s="276"/>
      <c r="P294" s="276"/>
      <c r="Q294" s="276"/>
      <c r="R294" s="276"/>
      <c r="S294" s="276"/>
      <c r="T294" s="277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8" t="s">
        <v>177</v>
      </c>
      <c r="AU294" s="278" t="s">
        <v>82</v>
      </c>
      <c r="AV294" s="15" t="s">
        <v>171</v>
      </c>
      <c r="AW294" s="15" t="s">
        <v>30</v>
      </c>
      <c r="AX294" s="15" t="s">
        <v>80</v>
      </c>
      <c r="AY294" s="278" t="s">
        <v>164</v>
      </c>
    </row>
    <row r="295" s="2" customFormat="1" ht="16.5" customHeight="1">
      <c r="A295" s="38"/>
      <c r="B295" s="39"/>
      <c r="C295" s="280" t="s">
        <v>391</v>
      </c>
      <c r="D295" s="280" t="s">
        <v>243</v>
      </c>
      <c r="E295" s="281" t="s">
        <v>403</v>
      </c>
      <c r="F295" s="282" t="s">
        <v>404</v>
      </c>
      <c r="G295" s="283" t="s">
        <v>216</v>
      </c>
      <c r="H295" s="284">
        <v>24.884</v>
      </c>
      <c r="I295" s="285"/>
      <c r="J295" s="286">
        <f>ROUND(I295*H295,2)</f>
        <v>0</v>
      </c>
      <c r="K295" s="282" t="s">
        <v>170</v>
      </c>
      <c r="L295" s="287"/>
      <c r="M295" s="288" t="s">
        <v>1</v>
      </c>
      <c r="N295" s="289" t="s">
        <v>38</v>
      </c>
      <c r="O295" s="91"/>
      <c r="P295" s="236">
        <f>O295*H295</f>
        <v>0</v>
      </c>
      <c r="Q295" s="236">
        <v>1</v>
      </c>
      <c r="R295" s="236">
        <f>Q295*H295</f>
        <v>24.884</v>
      </c>
      <c r="S295" s="236">
        <v>0</v>
      </c>
      <c r="T295" s="23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8" t="s">
        <v>231</v>
      </c>
      <c r="AT295" s="238" t="s">
        <v>243</v>
      </c>
      <c r="AU295" s="238" t="s">
        <v>82</v>
      </c>
      <c r="AY295" s="17" t="s">
        <v>164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7" t="s">
        <v>80</v>
      </c>
      <c r="BK295" s="239">
        <f>ROUND(I295*H295,2)</f>
        <v>0</v>
      </c>
      <c r="BL295" s="17" t="s">
        <v>171</v>
      </c>
      <c r="BM295" s="238" t="s">
        <v>651</v>
      </c>
    </row>
    <row r="296" s="2" customFormat="1">
      <c r="A296" s="38"/>
      <c r="B296" s="39"/>
      <c r="C296" s="40"/>
      <c r="D296" s="240" t="s">
        <v>173</v>
      </c>
      <c r="E296" s="40"/>
      <c r="F296" s="241" t="s">
        <v>404</v>
      </c>
      <c r="G296" s="40"/>
      <c r="H296" s="40"/>
      <c r="I296" s="242"/>
      <c r="J296" s="40"/>
      <c r="K296" s="40"/>
      <c r="L296" s="44"/>
      <c r="M296" s="243"/>
      <c r="N296" s="244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173</v>
      </c>
      <c r="AU296" s="17" t="s">
        <v>82</v>
      </c>
    </row>
    <row r="297" s="2" customFormat="1">
      <c r="A297" s="38"/>
      <c r="B297" s="39"/>
      <c r="C297" s="40"/>
      <c r="D297" s="240" t="s">
        <v>206</v>
      </c>
      <c r="E297" s="40"/>
      <c r="F297" s="279" t="s">
        <v>652</v>
      </c>
      <c r="G297" s="40"/>
      <c r="H297" s="40"/>
      <c r="I297" s="242"/>
      <c r="J297" s="40"/>
      <c r="K297" s="40"/>
      <c r="L297" s="44"/>
      <c r="M297" s="243"/>
      <c r="N297" s="244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206</v>
      </c>
      <c r="AU297" s="17" t="s">
        <v>82</v>
      </c>
    </row>
    <row r="298" s="13" customFormat="1">
      <c r="A298" s="13"/>
      <c r="B298" s="247"/>
      <c r="C298" s="248"/>
      <c r="D298" s="240" t="s">
        <v>177</v>
      </c>
      <c r="E298" s="249" t="s">
        <v>1</v>
      </c>
      <c r="F298" s="250" t="s">
        <v>653</v>
      </c>
      <c r="G298" s="248"/>
      <c r="H298" s="249" t="s">
        <v>1</v>
      </c>
      <c r="I298" s="251"/>
      <c r="J298" s="248"/>
      <c r="K298" s="248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177</v>
      </c>
      <c r="AU298" s="256" t="s">
        <v>82</v>
      </c>
      <c r="AV298" s="13" t="s">
        <v>80</v>
      </c>
      <c r="AW298" s="13" t="s">
        <v>30</v>
      </c>
      <c r="AX298" s="13" t="s">
        <v>73</v>
      </c>
      <c r="AY298" s="256" t="s">
        <v>164</v>
      </c>
    </row>
    <row r="299" s="14" customFormat="1">
      <c r="A299" s="14"/>
      <c r="B299" s="257"/>
      <c r="C299" s="258"/>
      <c r="D299" s="240" t="s">
        <v>177</v>
      </c>
      <c r="E299" s="259" t="s">
        <v>1</v>
      </c>
      <c r="F299" s="260" t="s">
        <v>654</v>
      </c>
      <c r="G299" s="258"/>
      <c r="H299" s="261">
        <v>24.884</v>
      </c>
      <c r="I299" s="262"/>
      <c r="J299" s="258"/>
      <c r="K299" s="258"/>
      <c r="L299" s="263"/>
      <c r="M299" s="264"/>
      <c r="N299" s="265"/>
      <c r="O299" s="265"/>
      <c r="P299" s="265"/>
      <c r="Q299" s="265"/>
      <c r="R299" s="265"/>
      <c r="S299" s="265"/>
      <c r="T299" s="26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7" t="s">
        <v>177</v>
      </c>
      <c r="AU299" s="267" t="s">
        <v>82</v>
      </c>
      <c r="AV299" s="14" t="s">
        <v>82</v>
      </c>
      <c r="AW299" s="14" t="s">
        <v>30</v>
      </c>
      <c r="AX299" s="14" t="s">
        <v>73</v>
      </c>
      <c r="AY299" s="267" t="s">
        <v>164</v>
      </c>
    </row>
    <row r="300" s="15" customFormat="1">
      <c r="A300" s="15"/>
      <c r="B300" s="268"/>
      <c r="C300" s="269"/>
      <c r="D300" s="240" t="s">
        <v>177</v>
      </c>
      <c r="E300" s="270" t="s">
        <v>1</v>
      </c>
      <c r="F300" s="271" t="s">
        <v>182</v>
      </c>
      <c r="G300" s="269"/>
      <c r="H300" s="272">
        <v>24.884</v>
      </c>
      <c r="I300" s="273"/>
      <c r="J300" s="269"/>
      <c r="K300" s="269"/>
      <c r="L300" s="274"/>
      <c r="M300" s="275"/>
      <c r="N300" s="276"/>
      <c r="O300" s="276"/>
      <c r="P300" s="276"/>
      <c r="Q300" s="276"/>
      <c r="R300" s="276"/>
      <c r="S300" s="276"/>
      <c r="T300" s="27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8" t="s">
        <v>177</v>
      </c>
      <c r="AU300" s="278" t="s">
        <v>82</v>
      </c>
      <c r="AV300" s="15" t="s">
        <v>171</v>
      </c>
      <c r="AW300" s="15" t="s">
        <v>30</v>
      </c>
      <c r="AX300" s="15" t="s">
        <v>80</v>
      </c>
      <c r="AY300" s="278" t="s">
        <v>164</v>
      </c>
    </row>
    <row r="301" s="2" customFormat="1" ht="24.15" customHeight="1">
      <c r="A301" s="38"/>
      <c r="B301" s="39"/>
      <c r="C301" s="227" t="s">
        <v>402</v>
      </c>
      <c r="D301" s="227" t="s">
        <v>166</v>
      </c>
      <c r="E301" s="228" t="s">
        <v>392</v>
      </c>
      <c r="F301" s="229" t="s">
        <v>393</v>
      </c>
      <c r="G301" s="230" t="s">
        <v>202</v>
      </c>
      <c r="H301" s="231">
        <v>17.774000000000001</v>
      </c>
      <c r="I301" s="232"/>
      <c r="J301" s="233">
        <f>ROUND(I301*H301,2)</f>
        <v>0</v>
      </c>
      <c r="K301" s="229" t="s">
        <v>170</v>
      </c>
      <c r="L301" s="44"/>
      <c r="M301" s="234" t="s">
        <v>1</v>
      </c>
      <c r="N301" s="235" t="s">
        <v>38</v>
      </c>
      <c r="O301" s="91"/>
      <c r="P301" s="236">
        <f>O301*H301</f>
        <v>0</v>
      </c>
      <c r="Q301" s="236">
        <v>0.50375000000000003</v>
      </c>
      <c r="R301" s="236">
        <f>Q301*H301</f>
        <v>8.9536525000000005</v>
      </c>
      <c r="S301" s="236">
        <v>2.5</v>
      </c>
      <c r="T301" s="237">
        <f>S301*H301</f>
        <v>44.435000000000002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8" t="s">
        <v>171</v>
      </c>
      <c r="AT301" s="238" t="s">
        <v>166</v>
      </c>
      <c r="AU301" s="238" t="s">
        <v>82</v>
      </c>
      <c r="AY301" s="17" t="s">
        <v>164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7" t="s">
        <v>80</v>
      </c>
      <c r="BK301" s="239">
        <f>ROUND(I301*H301,2)</f>
        <v>0</v>
      </c>
      <c r="BL301" s="17" t="s">
        <v>171</v>
      </c>
      <c r="BM301" s="238" t="s">
        <v>655</v>
      </c>
    </row>
    <row r="302" s="2" customFormat="1">
      <c r="A302" s="38"/>
      <c r="B302" s="39"/>
      <c r="C302" s="40"/>
      <c r="D302" s="240" t="s">
        <v>173</v>
      </c>
      <c r="E302" s="40"/>
      <c r="F302" s="241" t="s">
        <v>395</v>
      </c>
      <c r="G302" s="40"/>
      <c r="H302" s="40"/>
      <c r="I302" s="242"/>
      <c r="J302" s="40"/>
      <c r="K302" s="40"/>
      <c r="L302" s="44"/>
      <c r="M302" s="243"/>
      <c r="N302" s="244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173</v>
      </c>
      <c r="AU302" s="17" t="s">
        <v>82</v>
      </c>
    </row>
    <row r="303" s="2" customFormat="1">
      <c r="A303" s="38"/>
      <c r="B303" s="39"/>
      <c r="C303" s="40"/>
      <c r="D303" s="245" t="s">
        <v>175</v>
      </c>
      <c r="E303" s="40"/>
      <c r="F303" s="246" t="s">
        <v>396</v>
      </c>
      <c r="G303" s="40"/>
      <c r="H303" s="40"/>
      <c r="I303" s="242"/>
      <c r="J303" s="40"/>
      <c r="K303" s="40"/>
      <c r="L303" s="44"/>
      <c r="M303" s="243"/>
      <c r="N303" s="244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175</v>
      </c>
      <c r="AU303" s="17" t="s">
        <v>82</v>
      </c>
    </row>
    <row r="304" s="2" customFormat="1">
      <c r="A304" s="38"/>
      <c r="B304" s="39"/>
      <c r="C304" s="40"/>
      <c r="D304" s="240" t="s">
        <v>206</v>
      </c>
      <c r="E304" s="40"/>
      <c r="F304" s="279" t="s">
        <v>656</v>
      </c>
      <c r="G304" s="40"/>
      <c r="H304" s="40"/>
      <c r="I304" s="242"/>
      <c r="J304" s="40"/>
      <c r="K304" s="40"/>
      <c r="L304" s="44"/>
      <c r="M304" s="243"/>
      <c r="N304" s="244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206</v>
      </c>
      <c r="AU304" s="17" t="s">
        <v>82</v>
      </c>
    </row>
    <row r="305" s="13" customFormat="1">
      <c r="A305" s="13"/>
      <c r="B305" s="247"/>
      <c r="C305" s="248"/>
      <c r="D305" s="240" t="s">
        <v>177</v>
      </c>
      <c r="E305" s="249" t="s">
        <v>1</v>
      </c>
      <c r="F305" s="250" t="s">
        <v>657</v>
      </c>
      <c r="G305" s="248"/>
      <c r="H305" s="249" t="s">
        <v>1</v>
      </c>
      <c r="I305" s="251"/>
      <c r="J305" s="248"/>
      <c r="K305" s="248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177</v>
      </c>
      <c r="AU305" s="256" t="s">
        <v>82</v>
      </c>
      <c r="AV305" s="13" t="s">
        <v>80</v>
      </c>
      <c r="AW305" s="13" t="s">
        <v>30</v>
      </c>
      <c r="AX305" s="13" t="s">
        <v>73</v>
      </c>
      <c r="AY305" s="256" t="s">
        <v>164</v>
      </c>
    </row>
    <row r="306" s="14" customFormat="1">
      <c r="A306" s="14"/>
      <c r="B306" s="257"/>
      <c r="C306" s="258"/>
      <c r="D306" s="240" t="s">
        <v>177</v>
      </c>
      <c r="E306" s="259" t="s">
        <v>1</v>
      </c>
      <c r="F306" s="260" t="s">
        <v>658</v>
      </c>
      <c r="G306" s="258"/>
      <c r="H306" s="261">
        <v>0.378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177</v>
      </c>
      <c r="AU306" s="267" t="s">
        <v>82</v>
      </c>
      <c r="AV306" s="14" t="s">
        <v>82</v>
      </c>
      <c r="AW306" s="14" t="s">
        <v>30</v>
      </c>
      <c r="AX306" s="14" t="s">
        <v>73</v>
      </c>
      <c r="AY306" s="267" t="s">
        <v>164</v>
      </c>
    </row>
    <row r="307" s="14" customFormat="1">
      <c r="A307" s="14"/>
      <c r="B307" s="257"/>
      <c r="C307" s="258"/>
      <c r="D307" s="240" t="s">
        <v>177</v>
      </c>
      <c r="E307" s="259" t="s">
        <v>1</v>
      </c>
      <c r="F307" s="260" t="s">
        <v>659</v>
      </c>
      <c r="G307" s="258"/>
      <c r="H307" s="261">
        <v>0.192</v>
      </c>
      <c r="I307" s="262"/>
      <c r="J307" s="258"/>
      <c r="K307" s="258"/>
      <c r="L307" s="263"/>
      <c r="M307" s="264"/>
      <c r="N307" s="265"/>
      <c r="O307" s="265"/>
      <c r="P307" s="265"/>
      <c r="Q307" s="265"/>
      <c r="R307" s="265"/>
      <c r="S307" s="265"/>
      <c r="T307" s="26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7" t="s">
        <v>177</v>
      </c>
      <c r="AU307" s="267" t="s">
        <v>82</v>
      </c>
      <c r="AV307" s="14" t="s">
        <v>82</v>
      </c>
      <c r="AW307" s="14" t="s">
        <v>30</v>
      </c>
      <c r="AX307" s="14" t="s">
        <v>73</v>
      </c>
      <c r="AY307" s="267" t="s">
        <v>164</v>
      </c>
    </row>
    <row r="308" s="14" customFormat="1">
      <c r="A308" s="14"/>
      <c r="B308" s="257"/>
      <c r="C308" s="258"/>
      <c r="D308" s="240" t="s">
        <v>177</v>
      </c>
      <c r="E308" s="259" t="s">
        <v>1</v>
      </c>
      <c r="F308" s="260" t="s">
        <v>660</v>
      </c>
      <c r="G308" s="258"/>
      <c r="H308" s="261">
        <v>0.17599999999999999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177</v>
      </c>
      <c r="AU308" s="267" t="s">
        <v>82</v>
      </c>
      <c r="AV308" s="14" t="s">
        <v>82</v>
      </c>
      <c r="AW308" s="14" t="s">
        <v>30</v>
      </c>
      <c r="AX308" s="14" t="s">
        <v>73</v>
      </c>
      <c r="AY308" s="267" t="s">
        <v>164</v>
      </c>
    </row>
    <row r="309" s="14" customFormat="1">
      <c r="A309" s="14"/>
      <c r="B309" s="257"/>
      <c r="C309" s="258"/>
      <c r="D309" s="240" t="s">
        <v>177</v>
      </c>
      <c r="E309" s="259" t="s">
        <v>1</v>
      </c>
      <c r="F309" s="260" t="s">
        <v>661</v>
      </c>
      <c r="G309" s="258"/>
      <c r="H309" s="261">
        <v>0.28799999999999998</v>
      </c>
      <c r="I309" s="262"/>
      <c r="J309" s="258"/>
      <c r="K309" s="258"/>
      <c r="L309" s="263"/>
      <c r="M309" s="264"/>
      <c r="N309" s="265"/>
      <c r="O309" s="265"/>
      <c r="P309" s="265"/>
      <c r="Q309" s="265"/>
      <c r="R309" s="265"/>
      <c r="S309" s="265"/>
      <c r="T309" s="26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7" t="s">
        <v>177</v>
      </c>
      <c r="AU309" s="267" t="s">
        <v>82</v>
      </c>
      <c r="AV309" s="14" t="s">
        <v>82</v>
      </c>
      <c r="AW309" s="14" t="s">
        <v>30</v>
      </c>
      <c r="AX309" s="14" t="s">
        <v>73</v>
      </c>
      <c r="AY309" s="267" t="s">
        <v>164</v>
      </c>
    </row>
    <row r="310" s="14" customFormat="1">
      <c r="A310" s="14"/>
      <c r="B310" s="257"/>
      <c r="C310" s="258"/>
      <c r="D310" s="240" t="s">
        <v>177</v>
      </c>
      <c r="E310" s="259" t="s">
        <v>1</v>
      </c>
      <c r="F310" s="260" t="s">
        <v>662</v>
      </c>
      <c r="G310" s="258"/>
      <c r="H310" s="261">
        <v>0.23999999999999999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7" t="s">
        <v>177</v>
      </c>
      <c r="AU310" s="267" t="s">
        <v>82</v>
      </c>
      <c r="AV310" s="14" t="s">
        <v>82</v>
      </c>
      <c r="AW310" s="14" t="s">
        <v>30</v>
      </c>
      <c r="AX310" s="14" t="s">
        <v>73</v>
      </c>
      <c r="AY310" s="267" t="s">
        <v>164</v>
      </c>
    </row>
    <row r="311" s="14" customFormat="1">
      <c r="A311" s="14"/>
      <c r="B311" s="257"/>
      <c r="C311" s="258"/>
      <c r="D311" s="240" t="s">
        <v>177</v>
      </c>
      <c r="E311" s="259" t="s">
        <v>1</v>
      </c>
      <c r="F311" s="260" t="s">
        <v>663</v>
      </c>
      <c r="G311" s="258"/>
      <c r="H311" s="261">
        <v>0.71999999999999997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7" t="s">
        <v>177</v>
      </c>
      <c r="AU311" s="267" t="s">
        <v>82</v>
      </c>
      <c r="AV311" s="14" t="s">
        <v>82</v>
      </c>
      <c r="AW311" s="14" t="s">
        <v>30</v>
      </c>
      <c r="AX311" s="14" t="s">
        <v>73</v>
      </c>
      <c r="AY311" s="267" t="s">
        <v>164</v>
      </c>
    </row>
    <row r="312" s="13" customFormat="1">
      <c r="A312" s="13"/>
      <c r="B312" s="247"/>
      <c r="C312" s="248"/>
      <c r="D312" s="240" t="s">
        <v>177</v>
      </c>
      <c r="E312" s="249" t="s">
        <v>1</v>
      </c>
      <c r="F312" s="250" t="s">
        <v>664</v>
      </c>
      <c r="G312" s="248"/>
      <c r="H312" s="249" t="s">
        <v>1</v>
      </c>
      <c r="I312" s="251"/>
      <c r="J312" s="248"/>
      <c r="K312" s="248"/>
      <c r="L312" s="252"/>
      <c r="M312" s="253"/>
      <c r="N312" s="254"/>
      <c r="O312" s="254"/>
      <c r="P312" s="254"/>
      <c r="Q312" s="254"/>
      <c r="R312" s="254"/>
      <c r="S312" s="254"/>
      <c r="T312" s="25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6" t="s">
        <v>177</v>
      </c>
      <c r="AU312" s="256" t="s">
        <v>82</v>
      </c>
      <c r="AV312" s="13" t="s">
        <v>80</v>
      </c>
      <c r="AW312" s="13" t="s">
        <v>30</v>
      </c>
      <c r="AX312" s="13" t="s">
        <v>73</v>
      </c>
      <c r="AY312" s="256" t="s">
        <v>164</v>
      </c>
    </row>
    <row r="313" s="14" customFormat="1">
      <c r="A313" s="14"/>
      <c r="B313" s="257"/>
      <c r="C313" s="258"/>
      <c r="D313" s="240" t="s">
        <v>177</v>
      </c>
      <c r="E313" s="259" t="s">
        <v>1</v>
      </c>
      <c r="F313" s="260" t="s">
        <v>665</v>
      </c>
      <c r="G313" s="258"/>
      <c r="H313" s="261">
        <v>0.76800000000000002</v>
      </c>
      <c r="I313" s="262"/>
      <c r="J313" s="258"/>
      <c r="K313" s="258"/>
      <c r="L313" s="263"/>
      <c r="M313" s="264"/>
      <c r="N313" s="265"/>
      <c r="O313" s="265"/>
      <c r="P313" s="265"/>
      <c r="Q313" s="265"/>
      <c r="R313" s="265"/>
      <c r="S313" s="265"/>
      <c r="T313" s="26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7" t="s">
        <v>177</v>
      </c>
      <c r="AU313" s="267" t="s">
        <v>82</v>
      </c>
      <c r="AV313" s="14" t="s">
        <v>82</v>
      </c>
      <c r="AW313" s="14" t="s">
        <v>30</v>
      </c>
      <c r="AX313" s="14" t="s">
        <v>73</v>
      </c>
      <c r="AY313" s="267" t="s">
        <v>164</v>
      </c>
    </row>
    <row r="314" s="14" customFormat="1">
      <c r="A314" s="14"/>
      <c r="B314" s="257"/>
      <c r="C314" s="258"/>
      <c r="D314" s="240" t="s">
        <v>177</v>
      </c>
      <c r="E314" s="259" t="s">
        <v>1</v>
      </c>
      <c r="F314" s="260" t="s">
        <v>666</v>
      </c>
      <c r="G314" s="258"/>
      <c r="H314" s="261">
        <v>0.25600000000000001</v>
      </c>
      <c r="I314" s="262"/>
      <c r="J314" s="258"/>
      <c r="K314" s="258"/>
      <c r="L314" s="263"/>
      <c r="M314" s="264"/>
      <c r="N314" s="265"/>
      <c r="O314" s="265"/>
      <c r="P314" s="265"/>
      <c r="Q314" s="265"/>
      <c r="R314" s="265"/>
      <c r="S314" s="265"/>
      <c r="T314" s="26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7" t="s">
        <v>177</v>
      </c>
      <c r="AU314" s="267" t="s">
        <v>82</v>
      </c>
      <c r="AV314" s="14" t="s">
        <v>82</v>
      </c>
      <c r="AW314" s="14" t="s">
        <v>30</v>
      </c>
      <c r="AX314" s="14" t="s">
        <v>73</v>
      </c>
      <c r="AY314" s="267" t="s">
        <v>164</v>
      </c>
    </row>
    <row r="315" s="14" customFormat="1">
      <c r="A315" s="14"/>
      <c r="B315" s="257"/>
      <c r="C315" s="258"/>
      <c r="D315" s="240" t="s">
        <v>177</v>
      </c>
      <c r="E315" s="259" t="s">
        <v>1</v>
      </c>
      <c r="F315" s="260" t="s">
        <v>667</v>
      </c>
      <c r="G315" s="258"/>
      <c r="H315" s="261">
        <v>0.81599999999999995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7" t="s">
        <v>177</v>
      </c>
      <c r="AU315" s="267" t="s">
        <v>82</v>
      </c>
      <c r="AV315" s="14" t="s">
        <v>82</v>
      </c>
      <c r="AW315" s="14" t="s">
        <v>30</v>
      </c>
      <c r="AX315" s="14" t="s">
        <v>73</v>
      </c>
      <c r="AY315" s="267" t="s">
        <v>164</v>
      </c>
    </row>
    <row r="316" s="14" customFormat="1">
      <c r="A316" s="14"/>
      <c r="B316" s="257"/>
      <c r="C316" s="258"/>
      <c r="D316" s="240" t="s">
        <v>177</v>
      </c>
      <c r="E316" s="259" t="s">
        <v>1</v>
      </c>
      <c r="F316" s="260" t="s">
        <v>668</v>
      </c>
      <c r="G316" s="258"/>
      <c r="H316" s="261">
        <v>0.45600000000000002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7" t="s">
        <v>177</v>
      </c>
      <c r="AU316" s="267" t="s">
        <v>82</v>
      </c>
      <c r="AV316" s="14" t="s">
        <v>82</v>
      </c>
      <c r="AW316" s="14" t="s">
        <v>30</v>
      </c>
      <c r="AX316" s="14" t="s">
        <v>73</v>
      </c>
      <c r="AY316" s="267" t="s">
        <v>164</v>
      </c>
    </row>
    <row r="317" s="14" customFormat="1">
      <c r="A317" s="14"/>
      <c r="B317" s="257"/>
      <c r="C317" s="258"/>
      <c r="D317" s="240" t="s">
        <v>177</v>
      </c>
      <c r="E317" s="259" t="s">
        <v>1</v>
      </c>
      <c r="F317" s="260" t="s">
        <v>669</v>
      </c>
      <c r="G317" s="258"/>
      <c r="H317" s="261">
        <v>0.035999999999999997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7" t="s">
        <v>177</v>
      </c>
      <c r="AU317" s="267" t="s">
        <v>82</v>
      </c>
      <c r="AV317" s="14" t="s">
        <v>82</v>
      </c>
      <c r="AW317" s="14" t="s">
        <v>30</v>
      </c>
      <c r="AX317" s="14" t="s">
        <v>73</v>
      </c>
      <c r="AY317" s="267" t="s">
        <v>164</v>
      </c>
    </row>
    <row r="318" s="13" customFormat="1">
      <c r="A318" s="13"/>
      <c r="B318" s="247"/>
      <c r="C318" s="248"/>
      <c r="D318" s="240" t="s">
        <v>177</v>
      </c>
      <c r="E318" s="249" t="s">
        <v>1</v>
      </c>
      <c r="F318" s="250" t="s">
        <v>670</v>
      </c>
      <c r="G318" s="248"/>
      <c r="H318" s="249" t="s">
        <v>1</v>
      </c>
      <c r="I318" s="251"/>
      <c r="J318" s="248"/>
      <c r="K318" s="248"/>
      <c r="L318" s="252"/>
      <c r="M318" s="253"/>
      <c r="N318" s="254"/>
      <c r="O318" s="254"/>
      <c r="P318" s="254"/>
      <c r="Q318" s="254"/>
      <c r="R318" s="254"/>
      <c r="S318" s="254"/>
      <c r="T318" s="25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6" t="s">
        <v>177</v>
      </c>
      <c r="AU318" s="256" t="s">
        <v>82</v>
      </c>
      <c r="AV318" s="13" t="s">
        <v>80</v>
      </c>
      <c r="AW318" s="13" t="s">
        <v>30</v>
      </c>
      <c r="AX318" s="13" t="s">
        <v>73</v>
      </c>
      <c r="AY318" s="256" t="s">
        <v>164</v>
      </c>
    </row>
    <row r="319" s="14" customFormat="1">
      <c r="A319" s="14"/>
      <c r="B319" s="257"/>
      <c r="C319" s="258"/>
      <c r="D319" s="240" t="s">
        <v>177</v>
      </c>
      <c r="E319" s="259" t="s">
        <v>1</v>
      </c>
      <c r="F319" s="260" t="s">
        <v>671</v>
      </c>
      <c r="G319" s="258"/>
      <c r="H319" s="261">
        <v>2.6880000000000002</v>
      </c>
      <c r="I319" s="262"/>
      <c r="J319" s="258"/>
      <c r="K319" s="258"/>
      <c r="L319" s="263"/>
      <c r="M319" s="264"/>
      <c r="N319" s="265"/>
      <c r="O319" s="265"/>
      <c r="P319" s="265"/>
      <c r="Q319" s="265"/>
      <c r="R319" s="265"/>
      <c r="S319" s="265"/>
      <c r="T319" s="26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7" t="s">
        <v>177</v>
      </c>
      <c r="AU319" s="267" t="s">
        <v>82</v>
      </c>
      <c r="AV319" s="14" t="s">
        <v>82</v>
      </c>
      <c r="AW319" s="14" t="s">
        <v>30</v>
      </c>
      <c r="AX319" s="14" t="s">
        <v>73</v>
      </c>
      <c r="AY319" s="267" t="s">
        <v>164</v>
      </c>
    </row>
    <row r="320" s="13" customFormat="1">
      <c r="A320" s="13"/>
      <c r="B320" s="247"/>
      <c r="C320" s="248"/>
      <c r="D320" s="240" t="s">
        <v>177</v>
      </c>
      <c r="E320" s="249" t="s">
        <v>1</v>
      </c>
      <c r="F320" s="250" t="s">
        <v>672</v>
      </c>
      <c r="G320" s="248"/>
      <c r="H320" s="249" t="s">
        <v>1</v>
      </c>
      <c r="I320" s="251"/>
      <c r="J320" s="248"/>
      <c r="K320" s="248"/>
      <c r="L320" s="252"/>
      <c r="M320" s="253"/>
      <c r="N320" s="254"/>
      <c r="O320" s="254"/>
      <c r="P320" s="254"/>
      <c r="Q320" s="254"/>
      <c r="R320" s="254"/>
      <c r="S320" s="254"/>
      <c r="T320" s="25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6" t="s">
        <v>177</v>
      </c>
      <c r="AU320" s="256" t="s">
        <v>82</v>
      </c>
      <c r="AV320" s="13" t="s">
        <v>80</v>
      </c>
      <c r="AW320" s="13" t="s">
        <v>30</v>
      </c>
      <c r="AX320" s="13" t="s">
        <v>73</v>
      </c>
      <c r="AY320" s="256" t="s">
        <v>164</v>
      </c>
    </row>
    <row r="321" s="14" customFormat="1">
      <c r="A321" s="14"/>
      <c r="B321" s="257"/>
      <c r="C321" s="258"/>
      <c r="D321" s="240" t="s">
        <v>177</v>
      </c>
      <c r="E321" s="259" t="s">
        <v>1</v>
      </c>
      <c r="F321" s="260" t="s">
        <v>673</v>
      </c>
      <c r="G321" s="258"/>
      <c r="H321" s="261">
        <v>2.3999999999999999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7" t="s">
        <v>177</v>
      </c>
      <c r="AU321" s="267" t="s">
        <v>82</v>
      </c>
      <c r="AV321" s="14" t="s">
        <v>82</v>
      </c>
      <c r="AW321" s="14" t="s">
        <v>30</v>
      </c>
      <c r="AX321" s="14" t="s">
        <v>73</v>
      </c>
      <c r="AY321" s="267" t="s">
        <v>164</v>
      </c>
    </row>
    <row r="322" s="14" customFormat="1">
      <c r="A322" s="14"/>
      <c r="B322" s="257"/>
      <c r="C322" s="258"/>
      <c r="D322" s="240" t="s">
        <v>177</v>
      </c>
      <c r="E322" s="259" t="s">
        <v>1</v>
      </c>
      <c r="F322" s="260" t="s">
        <v>674</v>
      </c>
      <c r="G322" s="258"/>
      <c r="H322" s="261">
        <v>6.3600000000000003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7" t="s">
        <v>177</v>
      </c>
      <c r="AU322" s="267" t="s">
        <v>82</v>
      </c>
      <c r="AV322" s="14" t="s">
        <v>82</v>
      </c>
      <c r="AW322" s="14" t="s">
        <v>30</v>
      </c>
      <c r="AX322" s="14" t="s">
        <v>73</v>
      </c>
      <c r="AY322" s="267" t="s">
        <v>164</v>
      </c>
    </row>
    <row r="323" s="13" customFormat="1">
      <c r="A323" s="13"/>
      <c r="B323" s="247"/>
      <c r="C323" s="248"/>
      <c r="D323" s="240" t="s">
        <v>177</v>
      </c>
      <c r="E323" s="249" t="s">
        <v>1</v>
      </c>
      <c r="F323" s="250" t="s">
        <v>675</v>
      </c>
      <c r="G323" s="248"/>
      <c r="H323" s="249" t="s">
        <v>1</v>
      </c>
      <c r="I323" s="251"/>
      <c r="J323" s="248"/>
      <c r="K323" s="248"/>
      <c r="L323" s="252"/>
      <c r="M323" s="253"/>
      <c r="N323" s="254"/>
      <c r="O323" s="254"/>
      <c r="P323" s="254"/>
      <c r="Q323" s="254"/>
      <c r="R323" s="254"/>
      <c r="S323" s="254"/>
      <c r="T323" s="25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6" t="s">
        <v>177</v>
      </c>
      <c r="AU323" s="256" t="s">
        <v>82</v>
      </c>
      <c r="AV323" s="13" t="s">
        <v>80</v>
      </c>
      <c r="AW323" s="13" t="s">
        <v>30</v>
      </c>
      <c r="AX323" s="13" t="s">
        <v>73</v>
      </c>
      <c r="AY323" s="256" t="s">
        <v>164</v>
      </c>
    </row>
    <row r="324" s="14" customFormat="1">
      <c r="A324" s="14"/>
      <c r="B324" s="257"/>
      <c r="C324" s="258"/>
      <c r="D324" s="240" t="s">
        <v>177</v>
      </c>
      <c r="E324" s="259" t="s">
        <v>1</v>
      </c>
      <c r="F324" s="260" t="s">
        <v>676</v>
      </c>
      <c r="G324" s="258"/>
      <c r="H324" s="261">
        <v>2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7" t="s">
        <v>177</v>
      </c>
      <c r="AU324" s="267" t="s">
        <v>82</v>
      </c>
      <c r="AV324" s="14" t="s">
        <v>82</v>
      </c>
      <c r="AW324" s="14" t="s">
        <v>30</v>
      </c>
      <c r="AX324" s="14" t="s">
        <v>73</v>
      </c>
      <c r="AY324" s="267" t="s">
        <v>164</v>
      </c>
    </row>
    <row r="325" s="15" customFormat="1">
      <c r="A325" s="15"/>
      <c r="B325" s="268"/>
      <c r="C325" s="269"/>
      <c r="D325" s="240" t="s">
        <v>177</v>
      </c>
      <c r="E325" s="270" t="s">
        <v>1</v>
      </c>
      <c r="F325" s="271" t="s">
        <v>182</v>
      </c>
      <c r="G325" s="269"/>
      <c r="H325" s="272">
        <v>17.774000000000001</v>
      </c>
      <c r="I325" s="273"/>
      <c r="J325" s="269"/>
      <c r="K325" s="269"/>
      <c r="L325" s="274"/>
      <c r="M325" s="275"/>
      <c r="N325" s="276"/>
      <c r="O325" s="276"/>
      <c r="P325" s="276"/>
      <c r="Q325" s="276"/>
      <c r="R325" s="276"/>
      <c r="S325" s="276"/>
      <c r="T325" s="27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8" t="s">
        <v>177</v>
      </c>
      <c r="AU325" s="278" t="s">
        <v>82</v>
      </c>
      <c r="AV325" s="15" t="s">
        <v>171</v>
      </c>
      <c r="AW325" s="15" t="s">
        <v>30</v>
      </c>
      <c r="AX325" s="15" t="s">
        <v>80</v>
      </c>
      <c r="AY325" s="278" t="s">
        <v>164</v>
      </c>
    </row>
    <row r="326" s="2" customFormat="1" ht="24.15" customHeight="1">
      <c r="A326" s="38"/>
      <c r="B326" s="39"/>
      <c r="C326" s="227" t="s">
        <v>408</v>
      </c>
      <c r="D326" s="227" t="s">
        <v>166</v>
      </c>
      <c r="E326" s="228" t="s">
        <v>409</v>
      </c>
      <c r="F326" s="229" t="s">
        <v>410</v>
      </c>
      <c r="G326" s="230" t="s">
        <v>169</v>
      </c>
      <c r="H326" s="231">
        <v>5.5999999999999996</v>
      </c>
      <c r="I326" s="232"/>
      <c r="J326" s="233">
        <f>ROUND(I326*H326,2)</f>
        <v>0</v>
      </c>
      <c r="K326" s="229" t="s">
        <v>170</v>
      </c>
      <c r="L326" s="44"/>
      <c r="M326" s="234" t="s">
        <v>1</v>
      </c>
      <c r="N326" s="235" t="s">
        <v>38</v>
      </c>
      <c r="O326" s="91"/>
      <c r="P326" s="236">
        <f>O326*H326</f>
        <v>0</v>
      </c>
      <c r="Q326" s="236">
        <v>0.011622199999999999</v>
      </c>
      <c r="R326" s="236">
        <f>Q326*H326</f>
        <v>0.065084319999999987</v>
      </c>
      <c r="S326" s="236">
        <v>0</v>
      </c>
      <c r="T326" s="23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8" t="s">
        <v>171</v>
      </c>
      <c r="AT326" s="238" t="s">
        <v>166</v>
      </c>
      <c r="AU326" s="238" t="s">
        <v>82</v>
      </c>
      <c r="AY326" s="17" t="s">
        <v>164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7" t="s">
        <v>80</v>
      </c>
      <c r="BK326" s="239">
        <f>ROUND(I326*H326,2)</f>
        <v>0</v>
      </c>
      <c r="BL326" s="17" t="s">
        <v>171</v>
      </c>
      <c r="BM326" s="238" t="s">
        <v>677</v>
      </c>
    </row>
    <row r="327" s="2" customFormat="1">
      <c r="A327" s="38"/>
      <c r="B327" s="39"/>
      <c r="C327" s="40"/>
      <c r="D327" s="240" t="s">
        <v>173</v>
      </c>
      <c r="E327" s="40"/>
      <c r="F327" s="241" t="s">
        <v>412</v>
      </c>
      <c r="G327" s="40"/>
      <c r="H327" s="40"/>
      <c r="I327" s="242"/>
      <c r="J327" s="40"/>
      <c r="K327" s="40"/>
      <c r="L327" s="44"/>
      <c r="M327" s="243"/>
      <c r="N327" s="244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173</v>
      </c>
      <c r="AU327" s="17" t="s">
        <v>82</v>
      </c>
    </row>
    <row r="328" s="2" customFormat="1">
      <c r="A328" s="38"/>
      <c r="B328" s="39"/>
      <c r="C328" s="40"/>
      <c r="D328" s="245" t="s">
        <v>175</v>
      </c>
      <c r="E328" s="40"/>
      <c r="F328" s="246" t="s">
        <v>413</v>
      </c>
      <c r="G328" s="40"/>
      <c r="H328" s="40"/>
      <c r="I328" s="242"/>
      <c r="J328" s="40"/>
      <c r="K328" s="40"/>
      <c r="L328" s="44"/>
      <c r="M328" s="243"/>
      <c r="N328" s="244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175</v>
      </c>
      <c r="AU328" s="17" t="s">
        <v>82</v>
      </c>
    </row>
    <row r="329" s="13" customFormat="1">
      <c r="A329" s="13"/>
      <c r="B329" s="247"/>
      <c r="C329" s="248"/>
      <c r="D329" s="240" t="s">
        <v>177</v>
      </c>
      <c r="E329" s="249" t="s">
        <v>1</v>
      </c>
      <c r="F329" s="250" t="s">
        <v>414</v>
      </c>
      <c r="G329" s="248"/>
      <c r="H329" s="249" t="s">
        <v>1</v>
      </c>
      <c r="I329" s="251"/>
      <c r="J329" s="248"/>
      <c r="K329" s="248"/>
      <c r="L329" s="252"/>
      <c r="M329" s="253"/>
      <c r="N329" s="254"/>
      <c r="O329" s="254"/>
      <c r="P329" s="254"/>
      <c r="Q329" s="254"/>
      <c r="R329" s="254"/>
      <c r="S329" s="254"/>
      <c r="T329" s="25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6" t="s">
        <v>177</v>
      </c>
      <c r="AU329" s="256" t="s">
        <v>82</v>
      </c>
      <c r="AV329" s="13" t="s">
        <v>80</v>
      </c>
      <c r="AW329" s="13" t="s">
        <v>30</v>
      </c>
      <c r="AX329" s="13" t="s">
        <v>73</v>
      </c>
      <c r="AY329" s="256" t="s">
        <v>164</v>
      </c>
    </row>
    <row r="330" s="14" customFormat="1">
      <c r="A330" s="14"/>
      <c r="B330" s="257"/>
      <c r="C330" s="258"/>
      <c r="D330" s="240" t="s">
        <v>177</v>
      </c>
      <c r="E330" s="259" t="s">
        <v>1</v>
      </c>
      <c r="F330" s="260" t="s">
        <v>678</v>
      </c>
      <c r="G330" s="258"/>
      <c r="H330" s="261">
        <v>5.5999999999999996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7" t="s">
        <v>177</v>
      </c>
      <c r="AU330" s="267" t="s">
        <v>82</v>
      </c>
      <c r="AV330" s="14" t="s">
        <v>82</v>
      </c>
      <c r="AW330" s="14" t="s">
        <v>30</v>
      </c>
      <c r="AX330" s="14" t="s">
        <v>80</v>
      </c>
      <c r="AY330" s="267" t="s">
        <v>164</v>
      </c>
    </row>
    <row r="331" s="2" customFormat="1" ht="24.15" customHeight="1">
      <c r="A331" s="38"/>
      <c r="B331" s="39"/>
      <c r="C331" s="227" t="s">
        <v>416</v>
      </c>
      <c r="D331" s="227" t="s">
        <v>166</v>
      </c>
      <c r="E331" s="228" t="s">
        <v>417</v>
      </c>
      <c r="F331" s="229" t="s">
        <v>418</v>
      </c>
      <c r="G331" s="230" t="s">
        <v>169</v>
      </c>
      <c r="H331" s="231">
        <v>29.614000000000001</v>
      </c>
      <c r="I331" s="232"/>
      <c r="J331" s="233">
        <f>ROUND(I331*H331,2)</f>
        <v>0</v>
      </c>
      <c r="K331" s="229" t="s">
        <v>170</v>
      </c>
      <c r="L331" s="44"/>
      <c r="M331" s="234" t="s">
        <v>1</v>
      </c>
      <c r="N331" s="235" t="s">
        <v>38</v>
      </c>
      <c r="O331" s="91"/>
      <c r="P331" s="236">
        <f>O331*H331</f>
        <v>0</v>
      </c>
      <c r="Q331" s="236">
        <v>0.023244399999999998</v>
      </c>
      <c r="R331" s="236">
        <f>Q331*H331</f>
        <v>0.68835966159999995</v>
      </c>
      <c r="S331" s="236">
        <v>0</v>
      </c>
      <c r="T331" s="23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8" t="s">
        <v>171</v>
      </c>
      <c r="AT331" s="238" t="s">
        <v>166</v>
      </c>
      <c r="AU331" s="238" t="s">
        <v>82</v>
      </c>
      <c r="AY331" s="17" t="s">
        <v>164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7" t="s">
        <v>80</v>
      </c>
      <c r="BK331" s="239">
        <f>ROUND(I331*H331,2)</f>
        <v>0</v>
      </c>
      <c r="BL331" s="17" t="s">
        <v>171</v>
      </c>
      <c r="BM331" s="238" t="s">
        <v>679</v>
      </c>
    </row>
    <row r="332" s="2" customFormat="1">
      <c r="A332" s="38"/>
      <c r="B332" s="39"/>
      <c r="C332" s="40"/>
      <c r="D332" s="240" t="s">
        <v>173</v>
      </c>
      <c r="E332" s="40"/>
      <c r="F332" s="241" t="s">
        <v>420</v>
      </c>
      <c r="G332" s="40"/>
      <c r="H332" s="40"/>
      <c r="I332" s="242"/>
      <c r="J332" s="40"/>
      <c r="K332" s="40"/>
      <c r="L332" s="44"/>
      <c r="M332" s="243"/>
      <c r="N332" s="244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173</v>
      </c>
      <c r="AU332" s="17" t="s">
        <v>82</v>
      </c>
    </row>
    <row r="333" s="2" customFormat="1">
      <c r="A333" s="38"/>
      <c r="B333" s="39"/>
      <c r="C333" s="40"/>
      <c r="D333" s="245" t="s">
        <v>175</v>
      </c>
      <c r="E333" s="40"/>
      <c r="F333" s="246" t="s">
        <v>421</v>
      </c>
      <c r="G333" s="40"/>
      <c r="H333" s="40"/>
      <c r="I333" s="242"/>
      <c r="J333" s="40"/>
      <c r="K333" s="40"/>
      <c r="L333" s="44"/>
      <c r="M333" s="243"/>
      <c r="N333" s="244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175</v>
      </c>
      <c r="AU333" s="17" t="s">
        <v>82</v>
      </c>
    </row>
    <row r="334" s="2" customFormat="1">
      <c r="A334" s="38"/>
      <c r="B334" s="39"/>
      <c r="C334" s="40"/>
      <c r="D334" s="240" t="s">
        <v>206</v>
      </c>
      <c r="E334" s="40"/>
      <c r="F334" s="279" t="s">
        <v>680</v>
      </c>
      <c r="G334" s="40"/>
      <c r="H334" s="40"/>
      <c r="I334" s="242"/>
      <c r="J334" s="40"/>
      <c r="K334" s="40"/>
      <c r="L334" s="44"/>
      <c r="M334" s="243"/>
      <c r="N334" s="244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206</v>
      </c>
      <c r="AU334" s="17" t="s">
        <v>82</v>
      </c>
    </row>
    <row r="335" s="13" customFormat="1">
      <c r="A335" s="13"/>
      <c r="B335" s="247"/>
      <c r="C335" s="248"/>
      <c r="D335" s="240" t="s">
        <v>177</v>
      </c>
      <c r="E335" s="249" t="s">
        <v>1</v>
      </c>
      <c r="F335" s="250" t="s">
        <v>657</v>
      </c>
      <c r="G335" s="248"/>
      <c r="H335" s="249" t="s">
        <v>1</v>
      </c>
      <c r="I335" s="251"/>
      <c r="J335" s="248"/>
      <c r="K335" s="248"/>
      <c r="L335" s="252"/>
      <c r="M335" s="253"/>
      <c r="N335" s="254"/>
      <c r="O335" s="254"/>
      <c r="P335" s="254"/>
      <c r="Q335" s="254"/>
      <c r="R335" s="254"/>
      <c r="S335" s="254"/>
      <c r="T335" s="25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6" t="s">
        <v>177</v>
      </c>
      <c r="AU335" s="256" t="s">
        <v>82</v>
      </c>
      <c r="AV335" s="13" t="s">
        <v>80</v>
      </c>
      <c r="AW335" s="13" t="s">
        <v>30</v>
      </c>
      <c r="AX335" s="13" t="s">
        <v>73</v>
      </c>
      <c r="AY335" s="256" t="s">
        <v>164</v>
      </c>
    </row>
    <row r="336" s="14" customFormat="1">
      <c r="A336" s="14"/>
      <c r="B336" s="257"/>
      <c r="C336" s="258"/>
      <c r="D336" s="240" t="s">
        <v>177</v>
      </c>
      <c r="E336" s="259" t="s">
        <v>1</v>
      </c>
      <c r="F336" s="260" t="s">
        <v>658</v>
      </c>
      <c r="G336" s="258"/>
      <c r="H336" s="261">
        <v>0.378</v>
      </c>
      <c r="I336" s="262"/>
      <c r="J336" s="258"/>
      <c r="K336" s="258"/>
      <c r="L336" s="263"/>
      <c r="M336" s="264"/>
      <c r="N336" s="265"/>
      <c r="O336" s="265"/>
      <c r="P336" s="265"/>
      <c r="Q336" s="265"/>
      <c r="R336" s="265"/>
      <c r="S336" s="265"/>
      <c r="T336" s="26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7" t="s">
        <v>177</v>
      </c>
      <c r="AU336" s="267" t="s">
        <v>82</v>
      </c>
      <c r="AV336" s="14" t="s">
        <v>82</v>
      </c>
      <c r="AW336" s="14" t="s">
        <v>30</v>
      </c>
      <c r="AX336" s="14" t="s">
        <v>73</v>
      </c>
      <c r="AY336" s="267" t="s">
        <v>164</v>
      </c>
    </row>
    <row r="337" s="14" customFormat="1">
      <c r="A337" s="14"/>
      <c r="B337" s="257"/>
      <c r="C337" s="258"/>
      <c r="D337" s="240" t="s">
        <v>177</v>
      </c>
      <c r="E337" s="259" t="s">
        <v>1</v>
      </c>
      <c r="F337" s="260" t="s">
        <v>659</v>
      </c>
      <c r="G337" s="258"/>
      <c r="H337" s="261">
        <v>0.192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7" t="s">
        <v>177</v>
      </c>
      <c r="AU337" s="267" t="s">
        <v>82</v>
      </c>
      <c r="AV337" s="14" t="s">
        <v>82</v>
      </c>
      <c r="AW337" s="14" t="s">
        <v>30</v>
      </c>
      <c r="AX337" s="14" t="s">
        <v>73</v>
      </c>
      <c r="AY337" s="267" t="s">
        <v>164</v>
      </c>
    </row>
    <row r="338" s="14" customFormat="1">
      <c r="A338" s="14"/>
      <c r="B338" s="257"/>
      <c r="C338" s="258"/>
      <c r="D338" s="240" t="s">
        <v>177</v>
      </c>
      <c r="E338" s="259" t="s">
        <v>1</v>
      </c>
      <c r="F338" s="260" t="s">
        <v>660</v>
      </c>
      <c r="G338" s="258"/>
      <c r="H338" s="261">
        <v>0.17599999999999999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177</v>
      </c>
      <c r="AU338" s="267" t="s">
        <v>82</v>
      </c>
      <c r="AV338" s="14" t="s">
        <v>82</v>
      </c>
      <c r="AW338" s="14" t="s">
        <v>30</v>
      </c>
      <c r="AX338" s="14" t="s">
        <v>73</v>
      </c>
      <c r="AY338" s="267" t="s">
        <v>164</v>
      </c>
    </row>
    <row r="339" s="14" customFormat="1">
      <c r="A339" s="14"/>
      <c r="B339" s="257"/>
      <c r="C339" s="258"/>
      <c r="D339" s="240" t="s">
        <v>177</v>
      </c>
      <c r="E339" s="259" t="s">
        <v>1</v>
      </c>
      <c r="F339" s="260" t="s">
        <v>661</v>
      </c>
      <c r="G339" s="258"/>
      <c r="H339" s="261">
        <v>0.28799999999999998</v>
      </c>
      <c r="I339" s="262"/>
      <c r="J339" s="258"/>
      <c r="K339" s="258"/>
      <c r="L339" s="263"/>
      <c r="M339" s="264"/>
      <c r="N339" s="265"/>
      <c r="O339" s="265"/>
      <c r="P339" s="265"/>
      <c r="Q339" s="265"/>
      <c r="R339" s="265"/>
      <c r="S339" s="265"/>
      <c r="T339" s="26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7" t="s">
        <v>177</v>
      </c>
      <c r="AU339" s="267" t="s">
        <v>82</v>
      </c>
      <c r="AV339" s="14" t="s">
        <v>82</v>
      </c>
      <c r="AW339" s="14" t="s">
        <v>30</v>
      </c>
      <c r="AX339" s="14" t="s">
        <v>73</v>
      </c>
      <c r="AY339" s="267" t="s">
        <v>164</v>
      </c>
    </row>
    <row r="340" s="14" customFormat="1">
      <c r="A340" s="14"/>
      <c r="B340" s="257"/>
      <c r="C340" s="258"/>
      <c r="D340" s="240" t="s">
        <v>177</v>
      </c>
      <c r="E340" s="259" t="s">
        <v>1</v>
      </c>
      <c r="F340" s="260" t="s">
        <v>662</v>
      </c>
      <c r="G340" s="258"/>
      <c r="H340" s="261">
        <v>0.23999999999999999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7" t="s">
        <v>177</v>
      </c>
      <c r="AU340" s="267" t="s">
        <v>82</v>
      </c>
      <c r="AV340" s="14" t="s">
        <v>82</v>
      </c>
      <c r="AW340" s="14" t="s">
        <v>30</v>
      </c>
      <c r="AX340" s="14" t="s">
        <v>73</v>
      </c>
      <c r="AY340" s="267" t="s">
        <v>164</v>
      </c>
    </row>
    <row r="341" s="14" customFormat="1">
      <c r="A341" s="14"/>
      <c r="B341" s="257"/>
      <c r="C341" s="258"/>
      <c r="D341" s="240" t="s">
        <v>177</v>
      </c>
      <c r="E341" s="259" t="s">
        <v>1</v>
      </c>
      <c r="F341" s="260" t="s">
        <v>663</v>
      </c>
      <c r="G341" s="258"/>
      <c r="H341" s="261">
        <v>0.71999999999999997</v>
      </c>
      <c r="I341" s="262"/>
      <c r="J341" s="258"/>
      <c r="K341" s="258"/>
      <c r="L341" s="263"/>
      <c r="M341" s="264"/>
      <c r="N341" s="265"/>
      <c r="O341" s="265"/>
      <c r="P341" s="265"/>
      <c r="Q341" s="265"/>
      <c r="R341" s="265"/>
      <c r="S341" s="265"/>
      <c r="T341" s="26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7" t="s">
        <v>177</v>
      </c>
      <c r="AU341" s="267" t="s">
        <v>82</v>
      </c>
      <c r="AV341" s="14" t="s">
        <v>82</v>
      </c>
      <c r="AW341" s="14" t="s">
        <v>30</v>
      </c>
      <c r="AX341" s="14" t="s">
        <v>73</v>
      </c>
      <c r="AY341" s="267" t="s">
        <v>164</v>
      </c>
    </row>
    <row r="342" s="13" customFormat="1">
      <c r="A342" s="13"/>
      <c r="B342" s="247"/>
      <c r="C342" s="248"/>
      <c r="D342" s="240" t="s">
        <v>177</v>
      </c>
      <c r="E342" s="249" t="s">
        <v>1</v>
      </c>
      <c r="F342" s="250" t="s">
        <v>664</v>
      </c>
      <c r="G342" s="248"/>
      <c r="H342" s="249" t="s">
        <v>1</v>
      </c>
      <c r="I342" s="251"/>
      <c r="J342" s="248"/>
      <c r="K342" s="248"/>
      <c r="L342" s="252"/>
      <c r="M342" s="253"/>
      <c r="N342" s="254"/>
      <c r="O342" s="254"/>
      <c r="P342" s="254"/>
      <c r="Q342" s="254"/>
      <c r="R342" s="254"/>
      <c r="S342" s="254"/>
      <c r="T342" s="25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6" t="s">
        <v>177</v>
      </c>
      <c r="AU342" s="256" t="s">
        <v>82</v>
      </c>
      <c r="AV342" s="13" t="s">
        <v>80</v>
      </c>
      <c r="AW342" s="13" t="s">
        <v>30</v>
      </c>
      <c r="AX342" s="13" t="s">
        <v>73</v>
      </c>
      <c r="AY342" s="256" t="s">
        <v>164</v>
      </c>
    </row>
    <row r="343" s="14" customFormat="1">
      <c r="A343" s="14"/>
      <c r="B343" s="257"/>
      <c r="C343" s="258"/>
      <c r="D343" s="240" t="s">
        <v>177</v>
      </c>
      <c r="E343" s="259" t="s">
        <v>1</v>
      </c>
      <c r="F343" s="260" t="s">
        <v>665</v>
      </c>
      <c r="G343" s="258"/>
      <c r="H343" s="261">
        <v>0.76800000000000002</v>
      </c>
      <c r="I343" s="262"/>
      <c r="J343" s="258"/>
      <c r="K343" s="258"/>
      <c r="L343" s="263"/>
      <c r="M343" s="264"/>
      <c r="N343" s="265"/>
      <c r="O343" s="265"/>
      <c r="P343" s="265"/>
      <c r="Q343" s="265"/>
      <c r="R343" s="265"/>
      <c r="S343" s="265"/>
      <c r="T343" s="26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7" t="s">
        <v>177</v>
      </c>
      <c r="AU343" s="267" t="s">
        <v>82</v>
      </c>
      <c r="AV343" s="14" t="s">
        <v>82</v>
      </c>
      <c r="AW343" s="14" t="s">
        <v>30</v>
      </c>
      <c r="AX343" s="14" t="s">
        <v>73</v>
      </c>
      <c r="AY343" s="267" t="s">
        <v>164</v>
      </c>
    </row>
    <row r="344" s="14" customFormat="1">
      <c r="A344" s="14"/>
      <c r="B344" s="257"/>
      <c r="C344" s="258"/>
      <c r="D344" s="240" t="s">
        <v>177</v>
      </c>
      <c r="E344" s="259" t="s">
        <v>1</v>
      </c>
      <c r="F344" s="260" t="s">
        <v>666</v>
      </c>
      <c r="G344" s="258"/>
      <c r="H344" s="261">
        <v>0.25600000000000001</v>
      </c>
      <c r="I344" s="262"/>
      <c r="J344" s="258"/>
      <c r="K344" s="258"/>
      <c r="L344" s="263"/>
      <c r="M344" s="264"/>
      <c r="N344" s="265"/>
      <c r="O344" s="265"/>
      <c r="P344" s="265"/>
      <c r="Q344" s="265"/>
      <c r="R344" s="265"/>
      <c r="S344" s="265"/>
      <c r="T344" s="26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7" t="s">
        <v>177</v>
      </c>
      <c r="AU344" s="267" t="s">
        <v>82</v>
      </c>
      <c r="AV344" s="14" t="s">
        <v>82</v>
      </c>
      <c r="AW344" s="14" t="s">
        <v>30</v>
      </c>
      <c r="AX344" s="14" t="s">
        <v>73</v>
      </c>
      <c r="AY344" s="267" t="s">
        <v>164</v>
      </c>
    </row>
    <row r="345" s="14" customFormat="1">
      <c r="A345" s="14"/>
      <c r="B345" s="257"/>
      <c r="C345" s="258"/>
      <c r="D345" s="240" t="s">
        <v>177</v>
      </c>
      <c r="E345" s="259" t="s">
        <v>1</v>
      </c>
      <c r="F345" s="260" t="s">
        <v>667</v>
      </c>
      <c r="G345" s="258"/>
      <c r="H345" s="261">
        <v>0.81599999999999995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7" t="s">
        <v>177</v>
      </c>
      <c r="AU345" s="267" t="s">
        <v>82</v>
      </c>
      <c r="AV345" s="14" t="s">
        <v>82</v>
      </c>
      <c r="AW345" s="14" t="s">
        <v>30</v>
      </c>
      <c r="AX345" s="14" t="s">
        <v>73</v>
      </c>
      <c r="AY345" s="267" t="s">
        <v>164</v>
      </c>
    </row>
    <row r="346" s="14" customFormat="1">
      <c r="A346" s="14"/>
      <c r="B346" s="257"/>
      <c r="C346" s="258"/>
      <c r="D346" s="240" t="s">
        <v>177</v>
      </c>
      <c r="E346" s="259" t="s">
        <v>1</v>
      </c>
      <c r="F346" s="260" t="s">
        <v>668</v>
      </c>
      <c r="G346" s="258"/>
      <c r="H346" s="261">
        <v>0.45600000000000002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7" t="s">
        <v>177</v>
      </c>
      <c r="AU346" s="267" t="s">
        <v>82</v>
      </c>
      <c r="AV346" s="14" t="s">
        <v>82</v>
      </c>
      <c r="AW346" s="14" t="s">
        <v>30</v>
      </c>
      <c r="AX346" s="14" t="s">
        <v>73</v>
      </c>
      <c r="AY346" s="267" t="s">
        <v>164</v>
      </c>
    </row>
    <row r="347" s="14" customFormat="1">
      <c r="A347" s="14"/>
      <c r="B347" s="257"/>
      <c r="C347" s="258"/>
      <c r="D347" s="240" t="s">
        <v>177</v>
      </c>
      <c r="E347" s="259" t="s">
        <v>1</v>
      </c>
      <c r="F347" s="260" t="s">
        <v>669</v>
      </c>
      <c r="G347" s="258"/>
      <c r="H347" s="261">
        <v>0.035999999999999997</v>
      </c>
      <c r="I347" s="262"/>
      <c r="J347" s="258"/>
      <c r="K347" s="258"/>
      <c r="L347" s="263"/>
      <c r="M347" s="264"/>
      <c r="N347" s="265"/>
      <c r="O347" s="265"/>
      <c r="P347" s="265"/>
      <c r="Q347" s="265"/>
      <c r="R347" s="265"/>
      <c r="S347" s="265"/>
      <c r="T347" s="26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7" t="s">
        <v>177</v>
      </c>
      <c r="AU347" s="267" t="s">
        <v>82</v>
      </c>
      <c r="AV347" s="14" t="s">
        <v>82</v>
      </c>
      <c r="AW347" s="14" t="s">
        <v>30</v>
      </c>
      <c r="AX347" s="14" t="s">
        <v>73</v>
      </c>
      <c r="AY347" s="267" t="s">
        <v>164</v>
      </c>
    </row>
    <row r="348" s="13" customFormat="1">
      <c r="A348" s="13"/>
      <c r="B348" s="247"/>
      <c r="C348" s="248"/>
      <c r="D348" s="240" t="s">
        <v>177</v>
      </c>
      <c r="E348" s="249" t="s">
        <v>1</v>
      </c>
      <c r="F348" s="250" t="s">
        <v>670</v>
      </c>
      <c r="G348" s="248"/>
      <c r="H348" s="249" t="s">
        <v>1</v>
      </c>
      <c r="I348" s="251"/>
      <c r="J348" s="248"/>
      <c r="K348" s="248"/>
      <c r="L348" s="252"/>
      <c r="M348" s="253"/>
      <c r="N348" s="254"/>
      <c r="O348" s="254"/>
      <c r="P348" s="254"/>
      <c r="Q348" s="254"/>
      <c r="R348" s="254"/>
      <c r="S348" s="254"/>
      <c r="T348" s="25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6" t="s">
        <v>177</v>
      </c>
      <c r="AU348" s="256" t="s">
        <v>82</v>
      </c>
      <c r="AV348" s="13" t="s">
        <v>80</v>
      </c>
      <c r="AW348" s="13" t="s">
        <v>30</v>
      </c>
      <c r="AX348" s="13" t="s">
        <v>73</v>
      </c>
      <c r="AY348" s="256" t="s">
        <v>164</v>
      </c>
    </row>
    <row r="349" s="14" customFormat="1">
      <c r="A349" s="14"/>
      <c r="B349" s="257"/>
      <c r="C349" s="258"/>
      <c r="D349" s="240" t="s">
        <v>177</v>
      </c>
      <c r="E349" s="259" t="s">
        <v>1</v>
      </c>
      <c r="F349" s="260" t="s">
        <v>671</v>
      </c>
      <c r="G349" s="258"/>
      <c r="H349" s="261">
        <v>2.6880000000000002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7" t="s">
        <v>177</v>
      </c>
      <c r="AU349" s="267" t="s">
        <v>82</v>
      </c>
      <c r="AV349" s="14" t="s">
        <v>82</v>
      </c>
      <c r="AW349" s="14" t="s">
        <v>30</v>
      </c>
      <c r="AX349" s="14" t="s">
        <v>73</v>
      </c>
      <c r="AY349" s="267" t="s">
        <v>164</v>
      </c>
    </row>
    <row r="350" s="13" customFormat="1">
      <c r="A350" s="13"/>
      <c r="B350" s="247"/>
      <c r="C350" s="248"/>
      <c r="D350" s="240" t="s">
        <v>177</v>
      </c>
      <c r="E350" s="249" t="s">
        <v>1</v>
      </c>
      <c r="F350" s="250" t="s">
        <v>672</v>
      </c>
      <c r="G350" s="248"/>
      <c r="H350" s="249" t="s">
        <v>1</v>
      </c>
      <c r="I350" s="251"/>
      <c r="J350" s="248"/>
      <c r="K350" s="248"/>
      <c r="L350" s="252"/>
      <c r="M350" s="253"/>
      <c r="N350" s="254"/>
      <c r="O350" s="254"/>
      <c r="P350" s="254"/>
      <c r="Q350" s="254"/>
      <c r="R350" s="254"/>
      <c r="S350" s="254"/>
      <c r="T350" s="25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6" t="s">
        <v>177</v>
      </c>
      <c r="AU350" s="256" t="s">
        <v>82</v>
      </c>
      <c r="AV350" s="13" t="s">
        <v>80</v>
      </c>
      <c r="AW350" s="13" t="s">
        <v>30</v>
      </c>
      <c r="AX350" s="13" t="s">
        <v>73</v>
      </c>
      <c r="AY350" s="256" t="s">
        <v>164</v>
      </c>
    </row>
    <row r="351" s="14" customFormat="1">
      <c r="A351" s="14"/>
      <c r="B351" s="257"/>
      <c r="C351" s="258"/>
      <c r="D351" s="240" t="s">
        <v>177</v>
      </c>
      <c r="E351" s="259" t="s">
        <v>1</v>
      </c>
      <c r="F351" s="260" t="s">
        <v>335</v>
      </c>
      <c r="G351" s="258"/>
      <c r="H351" s="261">
        <v>4</v>
      </c>
      <c r="I351" s="262"/>
      <c r="J351" s="258"/>
      <c r="K351" s="258"/>
      <c r="L351" s="263"/>
      <c r="M351" s="264"/>
      <c r="N351" s="265"/>
      <c r="O351" s="265"/>
      <c r="P351" s="265"/>
      <c r="Q351" s="265"/>
      <c r="R351" s="265"/>
      <c r="S351" s="265"/>
      <c r="T351" s="26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7" t="s">
        <v>177</v>
      </c>
      <c r="AU351" s="267" t="s">
        <v>82</v>
      </c>
      <c r="AV351" s="14" t="s">
        <v>82</v>
      </c>
      <c r="AW351" s="14" t="s">
        <v>30</v>
      </c>
      <c r="AX351" s="14" t="s">
        <v>73</v>
      </c>
      <c r="AY351" s="267" t="s">
        <v>164</v>
      </c>
    </row>
    <row r="352" s="14" customFormat="1">
      <c r="A352" s="14"/>
      <c r="B352" s="257"/>
      <c r="C352" s="258"/>
      <c r="D352" s="240" t="s">
        <v>177</v>
      </c>
      <c r="E352" s="259" t="s">
        <v>1</v>
      </c>
      <c r="F352" s="260" t="s">
        <v>681</v>
      </c>
      <c r="G352" s="258"/>
      <c r="H352" s="261">
        <v>10.6</v>
      </c>
      <c r="I352" s="262"/>
      <c r="J352" s="258"/>
      <c r="K352" s="258"/>
      <c r="L352" s="263"/>
      <c r="M352" s="264"/>
      <c r="N352" s="265"/>
      <c r="O352" s="265"/>
      <c r="P352" s="265"/>
      <c r="Q352" s="265"/>
      <c r="R352" s="265"/>
      <c r="S352" s="265"/>
      <c r="T352" s="26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7" t="s">
        <v>177</v>
      </c>
      <c r="AU352" s="267" t="s">
        <v>82</v>
      </c>
      <c r="AV352" s="14" t="s">
        <v>82</v>
      </c>
      <c r="AW352" s="14" t="s">
        <v>30</v>
      </c>
      <c r="AX352" s="14" t="s">
        <v>73</v>
      </c>
      <c r="AY352" s="267" t="s">
        <v>164</v>
      </c>
    </row>
    <row r="353" s="13" customFormat="1">
      <c r="A353" s="13"/>
      <c r="B353" s="247"/>
      <c r="C353" s="248"/>
      <c r="D353" s="240" t="s">
        <v>177</v>
      </c>
      <c r="E353" s="249" t="s">
        <v>1</v>
      </c>
      <c r="F353" s="250" t="s">
        <v>675</v>
      </c>
      <c r="G353" s="248"/>
      <c r="H353" s="249" t="s">
        <v>1</v>
      </c>
      <c r="I353" s="251"/>
      <c r="J353" s="248"/>
      <c r="K353" s="248"/>
      <c r="L353" s="252"/>
      <c r="M353" s="253"/>
      <c r="N353" s="254"/>
      <c r="O353" s="254"/>
      <c r="P353" s="254"/>
      <c r="Q353" s="254"/>
      <c r="R353" s="254"/>
      <c r="S353" s="254"/>
      <c r="T353" s="25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6" t="s">
        <v>177</v>
      </c>
      <c r="AU353" s="256" t="s">
        <v>82</v>
      </c>
      <c r="AV353" s="13" t="s">
        <v>80</v>
      </c>
      <c r="AW353" s="13" t="s">
        <v>30</v>
      </c>
      <c r="AX353" s="13" t="s">
        <v>73</v>
      </c>
      <c r="AY353" s="256" t="s">
        <v>164</v>
      </c>
    </row>
    <row r="354" s="14" customFormat="1">
      <c r="A354" s="14"/>
      <c r="B354" s="257"/>
      <c r="C354" s="258"/>
      <c r="D354" s="240" t="s">
        <v>177</v>
      </c>
      <c r="E354" s="259" t="s">
        <v>1</v>
      </c>
      <c r="F354" s="260" t="s">
        <v>682</v>
      </c>
      <c r="G354" s="258"/>
      <c r="H354" s="261">
        <v>8</v>
      </c>
      <c r="I354" s="262"/>
      <c r="J354" s="258"/>
      <c r="K354" s="258"/>
      <c r="L354" s="263"/>
      <c r="M354" s="264"/>
      <c r="N354" s="265"/>
      <c r="O354" s="265"/>
      <c r="P354" s="265"/>
      <c r="Q354" s="265"/>
      <c r="R354" s="265"/>
      <c r="S354" s="265"/>
      <c r="T354" s="26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7" t="s">
        <v>177</v>
      </c>
      <c r="AU354" s="267" t="s">
        <v>82</v>
      </c>
      <c r="AV354" s="14" t="s">
        <v>82</v>
      </c>
      <c r="AW354" s="14" t="s">
        <v>30</v>
      </c>
      <c r="AX354" s="14" t="s">
        <v>73</v>
      </c>
      <c r="AY354" s="267" t="s">
        <v>164</v>
      </c>
    </row>
    <row r="355" s="15" customFormat="1">
      <c r="A355" s="15"/>
      <c r="B355" s="268"/>
      <c r="C355" s="269"/>
      <c r="D355" s="240" t="s">
        <v>177</v>
      </c>
      <c r="E355" s="270" t="s">
        <v>1</v>
      </c>
      <c r="F355" s="271" t="s">
        <v>182</v>
      </c>
      <c r="G355" s="269"/>
      <c r="H355" s="272">
        <v>29.614000000000001</v>
      </c>
      <c r="I355" s="273"/>
      <c r="J355" s="269"/>
      <c r="K355" s="269"/>
      <c r="L355" s="274"/>
      <c r="M355" s="275"/>
      <c r="N355" s="276"/>
      <c r="O355" s="276"/>
      <c r="P355" s="276"/>
      <c r="Q355" s="276"/>
      <c r="R355" s="276"/>
      <c r="S355" s="276"/>
      <c r="T355" s="27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8" t="s">
        <v>177</v>
      </c>
      <c r="AU355" s="278" t="s">
        <v>82</v>
      </c>
      <c r="AV355" s="15" t="s">
        <v>171</v>
      </c>
      <c r="AW355" s="15" t="s">
        <v>30</v>
      </c>
      <c r="AX355" s="15" t="s">
        <v>80</v>
      </c>
      <c r="AY355" s="278" t="s">
        <v>164</v>
      </c>
    </row>
    <row r="356" s="2" customFormat="1" ht="24.15" customHeight="1">
      <c r="A356" s="38"/>
      <c r="B356" s="39"/>
      <c r="C356" s="227" t="s">
        <v>424</v>
      </c>
      <c r="D356" s="227" t="s">
        <v>166</v>
      </c>
      <c r="E356" s="228" t="s">
        <v>425</v>
      </c>
      <c r="F356" s="229" t="s">
        <v>426</v>
      </c>
      <c r="G356" s="230" t="s">
        <v>169</v>
      </c>
      <c r="H356" s="231">
        <v>5.5999999999999996</v>
      </c>
      <c r="I356" s="232"/>
      <c r="J356" s="233">
        <f>ROUND(I356*H356,2)</f>
        <v>0</v>
      </c>
      <c r="K356" s="229" t="s">
        <v>170</v>
      </c>
      <c r="L356" s="44"/>
      <c r="M356" s="234" t="s">
        <v>1</v>
      </c>
      <c r="N356" s="235" t="s">
        <v>38</v>
      </c>
      <c r="O356" s="91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8" t="s">
        <v>171</v>
      </c>
      <c r="AT356" s="238" t="s">
        <v>166</v>
      </c>
      <c r="AU356" s="238" t="s">
        <v>82</v>
      </c>
      <c r="AY356" s="17" t="s">
        <v>164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7" t="s">
        <v>80</v>
      </c>
      <c r="BK356" s="239">
        <f>ROUND(I356*H356,2)</f>
        <v>0</v>
      </c>
      <c r="BL356" s="17" t="s">
        <v>171</v>
      </c>
      <c r="BM356" s="238" t="s">
        <v>683</v>
      </c>
    </row>
    <row r="357" s="2" customFormat="1">
      <c r="A357" s="38"/>
      <c r="B357" s="39"/>
      <c r="C357" s="40"/>
      <c r="D357" s="240" t="s">
        <v>173</v>
      </c>
      <c r="E357" s="40"/>
      <c r="F357" s="241" t="s">
        <v>428</v>
      </c>
      <c r="G357" s="40"/>
      <c r="H357" s="40"/>
      <c r="I357" s="242"/>
      <c r="J357" s="40"/>
      <c r="K357" s="40"/>
      <c r="L357" s="44"/>
      <c r="M357" s="243"/>
      <c r="N357" s="244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173</v>
      </c>
      <c r="AU357" s="17" t="s">
        <v>82</v>
      </c>
    </row>
    <row r="358" s="2" customFormat="1">
      <c r="A358" s="38"/>
      <c r="B358" s="39"/>
      <c r="C358" s="40"/>
      <c r="D358" s="245" t="s">
        <v>175</v>
      </c>
      <c r="E358" s="40"/>
      <c r="F358" s="246" t="s">
        <v>429</v>
      </c>
      <c r="G358" s="40"/>
      <c r="H358" s="40"/>
      <c r="I358" s="242"/>
      <c r="J358" s="40"/>
      <c r="K358" s="40"/>
      <c r="L358" s="44"/>
      <c r="M358" s="243"/>
      <c r="N358" s="244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175</v>
      </c>
      <c r="AU358" s="17" t="s">
        <v>82</v>
      </c>
    </row>
    <row r="359" s="13" customFormat="1">
      <c r="A359" s="13"/>
      <c r="B359" s="247"/>
      <c r="C359" s="248"/>
      <c r="D359" s="240" t="s">
        <v>177</v>
      </c>
      <c r="E359" s="249" t="s">
        <v>1</v>
      </c>
      <c r="F359" s="250" t="s">
        <v>414</v>
      </c>
      <c r="G359" s="248"/>
      <c r="H359" s="249" t="s">
        <v>1</v>
      </c>
      <c r="I359" s="251"/>
      <c r="J359" s="248"/>
      <c r="K359" s="248"/>
      <c r="L359" s="252"/>
      <c r="M359" s="253"/>
      <c r="N359" s="254"/>
      <c r="O359" s="254"/>
      <c r="P359" s="254"/>
      <c r="Q359" s="254"/>
      <c r="R359" s="254"/>
      <c r="S359" s="254"/>
      <c r="T359" s="25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6" t="s">
        <v>177</v>
      </c>
      <c r="AU359" s="256" t="s">
        <v>82</v>
      </c>
      <c r="AV359" s="13" t="s">
        <v>80</v>
      </c>
      <c r="AW359" s="13" t="s">
        <v>30</v>
      </c>
      <c r="AX359" s="13" t="s">
        <v>73</v>
      </c>
      <c r="AY359" s="256" t="s">
        <v>164</v>
      </c>
    </row>
    <row r="360" s="14" customFormat="1">
      <c r="A360" s="14"/>
      <c r="B360" s="257"/>
      <c r="C360" s="258"/>
      <c r="D360" s="240" t="s">
        <v>177</v>
      </c>
      <c r="E360" s="259" t="s">
        <v>1</v>
      </c>
      <c r="F360" s="260" t="s">
        <v>678</v>
      </c>
      <c r="G360" s="258"/>
      <c r="H360" s="261">
        <v>5.5999999999999996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7" t="s">
        <v>177</v>
      </c>
      <c r="AU360" s="267" t="s">
        <v>82</v>
      </c>
      <c r="AV360" s="14" t="s">
        <v>82</v>
      </c>
      <c r="AW360" s="14" t="s">
        <v>30</v>
      </c>
      <c r="AX360" s="14" t="s">
        <v>73</v>
      </c>
      <c r="AY360" s="267" t="s">
        <v>164</v>
      </c>
    </row>
    <row r="361" s="15" customFormat="1">
      <c r="A361" s="15"/>
      <c r="B361" s="268"/>
      <c r="C361" s="269"/>
      <c r="D361" s="240" t="s">
        <v>177</v>
      </c>
      <c r="E361" s="270" t="s">
        <v>1</v>
      </c>
      <c r="F361" s="271" t="s">
        <v>182</v>
      </c>
      <c r="G361" s="269"/>
      <c r="H361" s="272">
        <v>5.5999999999999996</v>
      </c>
      <c r="I361" s="273"/>
      <c r="J361" s="269"/>
      <c r="K361" s="269"/>
      <c r="L361" s="274"/>
      <c r="M361" s="275"/>
      <c r="N361" s="276"/>
      <c r="O361" s="276"/>
      <c r="P361" s="276"/>
      <c r="Q361" s="276"/>
      <c r="R361" s="276"/>
      <c r="S361" s="276"/>
      <c r="T361" s="27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8" t="s">
        <v>177</v>
      </c>
      <c r="AU361" s="278" t="s">
        <v>82</v>
      </c>
      <c r="AV361" s="15" t="s">
        <v>171</v>
      </c>
      <c r="AW361" s="15" t="s">
        <v>30</v>
      </c>
      <c r="AX361" s="15" t="s">
        <v>80</v>
      </c>
      <c r="AY361" s="278" t="s">
        <v>164</v>
      </c>
    </row>
    <row r="362" s="2" customFormat="1" ht="24.15" customHeight="1">
      <c r="A362" s="38"/>
      <c r="B362" s="39"/>
      <c r="C362" s="227" t="s">
        <v>430</v>
      </c>
      <c r="D362" s="227" t="s">
        <v>166</v>
      </c>
      <c r="E362" s="228" t="s">
        <v>431</v>
      </c>
      <c r="F362" s="229" t="s">
        <v>432</v>
      </c>
      <c r="G362" s="230" t="s">
        <v>169</v>
      </c>
      <c r="H362" s="231">
        <v>62.420000000000002</v>
      </c>
      <c r="I362" s="232"/>
      <c r="J362" s="233">
        <f>ROUND(I362*H362,2)</f>
        <v>0</v>
      </c>
      <c r="K362" s="229" t="s">
        <v>170</v>
      </c>
      <c r="L362" s="44"/>
      <c r="M362" s="234" t="s">
        <v>1</v>
      </c>
      <c r="N362" s="235" t="s">
        <v>38</v>
      </c>
      <c r="O362" s="91"/>
      <c r="P362" s="236">
        <f>O362*H362</f>
        <v>0</v>
      </c>
      <c r="Q362" s="236">
        <v>0.078163999999999997</v>
      </c>
      <c r="R362" s="236">
        <f>Q362*H362</f>
        <v>4.8789968799999999</v>
      </c>
      <c r="S362" s="236">
        <v>0</v>
      </c>
      <c r="T362" s="23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8" t="s">
        <v>171</v>
      </c>
      <c r="AT362" s="238" t="s">
        <v>166</v>
      </c>
      <c r="AU362" s="238" t="s">
        <v>82</v>
      </c>
      <c r="AY362" s="17" t="s">
        <v>164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7" t="s">
        <v>80</v>
      </c>
      <c r="BK362" s="239">
        <f>ROUND(I362*H362,2)</f>
        <v>0</v>
      </c>
      <c r="BL362" s="17" t="s">
        <v>171</v>
      </c>
      <c r="BM362" s="238" t="s">
        <v>684</v>
      </c>
    </row>
    <row r="363" s="2" customFormat="1">
      <c r="A363" s="38"/>
      <c r="B363" s="39"/>
      <c r="C363" s="40"/>
      <c r="D363" s="240" t="s">
        <v>173</v>
      </c>
      <c r="E363" s="40"/>
      <c r="F363" s="241" t="s">
        <v>434</v>
      </c>
      <c r="G363" s="40"/>
      <c r="H363" s="40"/>
      <c r="I363" s="242"/>
      <c r="J363" s="40"/>
      <c r="K363" s="40"/>
      <c r="L363" s="44"/>
      <c r="M363" s="243"/>
      <c r="N363" s="244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173</v>
      </c>
      <c r="AU363" s="17" t="s">
        <v>82</v>
      </c>
    </row>
    <row r="364" s="2" customFormat="1">
      <c r="A364" s="38"/>
      <c r="B364" s="39"/>
      <c r="C364" s="40"/>
      <c r="D364" s="245" t="s">
        <v>175</v>
      </c>
      <c r="E364" s="40"/>
      <c r="F364" s="246" t="s">
        <v>435</v>
      </c>
      <c r="G364" s="40"/>
      <c r="H364" s="40"/>
      <c r="I364" s="242"/>
      <c r="J364" s="40"/>
      <c r="K364" s="40"/>
      <c r="L364" s="44"/>
      <c r="M364" s="243"/>
      <c r="N364" s="244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175</v>
      </c>
      <c r="AU364" s="17" t="s">
        <v>82</v>
      </c>
    </row>
    <row r="365" s="14" customFormat="1">
      <c r="A365" s="14"/>
      <c r="B365" s="257"/>
      <c r="C365" s="258"/>
      <c r="D365" s="240" t="s">
        <v>177</v>
      </c>
      <c r="E365" s="259" t="s">
        <v>1</v>
      </c>
      <c r="F365" s="260" t="s">
        <v>685</v>
      </c>
      <c r="G365" s="258"/>
      <c r="H365" s="261">
        <v>62.420000000000002</v>
      </c>
      <c r="I365" s="262"/>
      <c r="J365" s="258"/>
      <c r="K365" s="258"/>
      <c r="L365" s="263"/>
      <c r="M365" s="264"/>
      <c r="N365" s="265"/>
      <c r="O365" s="265"/>
      <c r="P365" s="265"/>
      <c r="Q365" s="265"/>
      <c r="R365" s="265"/>
      <c r="S365" s="265"/>
      <c r="T365" s="26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7" t="s">
        <v>177</v>
      </c>
      <c r="AU365" s="267" t="s">
        <v>82</v>
      </c>
      <c r="AV365" s="14" t="s">
        <v>82</v>
      </c>
      <c r="AW365" s="14" t="s">
        <v>30</v>
      </c>
      <c r="AX365" s="14" t="s">
        <v>73</v>
      </c>
      <c r="AY365" s="267" t="s">
        <v>164</v>
      </c>
    </row>
    <row r="366" s="15" customFormat="1">
      <c r="A366" s="15"/>
      <c r="B366" s="268"/>
      <c r="C366" s="269"/>
      <c r="D366" s="240" t="s">
        <v>177</v>
      </c>
      <c r="E366" s="270" t="s">
        <v>1</v>
      </c>
      <c r="F366" s="271" t="s">
        <v>182</v>
      </c>
      <c r="G366" s="269"/>
      <c r="H366" s="272">
        <v>62.420000000000002</v>
      </c>
      <c r="I366" s="273"/>
      <c r="J366" s="269"/>
      <c r="K366" s="269"/>
      <c r="L366" s="274"/>
      <c r="M366" s="275"/>
      <c r="N366" s="276"/>
      <c r="O366" s="276"/>
      <c r="P366" s="276"/>
      <c r="Q366" s="276"/>
      <c r="R366" s="276"/>
      <c r="S366" s="276"/>
      <c r="T366" s="27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8" t="s">
        <v>177</v>
      </c>
      <c r="AU366" s="278" t="s">
        <v>82</v>
      </c>
      <c r="AV366" s="15" t="s">
        <v>171</v>
      </c>
      <c r="AW366" s="15" t="s">
        <v>30</v>
      </c>
      <c r="AX366" s="15" t="s">
        <v>80</v>
      </c>
      <c r="AY366" s="278" t="s">
        <v>164</v>
      </c>
    </row>
    <row r="367" s="2" customFormat="1" ht="24.15" customHeight="1">
      <c r="A367" s="38"/>
      <c r="B367" s="39"/>
      <c r="C367" s="227" t="s">
        <v>436</v>
      </c>
      <c r="D367" s="227" t="s">
        <v>166</v>
      </c>
      <c r="E367" s="228" t="s">
        <v>437</v>
      </c>
      <c r="F367" s="229" t="s">
        <v>438</v>
      </c>
      <c r="G367" s="230" t="s">
        <v>169</v>
      </c>
      <c r="H367" s="231">
        <v>5.5999999999999996</v>
      </c>
      <c r="I367" s="232"/>
      <c r="J367" s="233">
        <f>ROUND(I367*H367,2)</f>
        <v>0</v>
      </c>
      <c r="K367" s="229" t="s">
        <v>170</v>
      </c>
      <c r="L367" s="44"/>
      <c r="M367" s="234" t="s">
        <v>1</v>
      </c>
      <c r="N367" s="235" t="s">
        <v>38</v>
      </c>
      <c r="O367" s="91"/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8" t="s">
        <v>171</v>
      </c>
      <c r="AT367" s="238" t="s">
        <v>166</v>
      </c>
      <c r="AU367" s="238" t="s">
        <v>82</v>
      </c>
      <c r="AY367" s="17" t="s">
        <v>164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7" t="s">
        <v>80</v>
      </c>
      <c r="BK367" s="239">
        <f>ROUND(I367*H367,2)</f>
        <v>0</v>
      </c>
      <c r="BL367" s="17" t="s">
        <v>171</v>
      </c>
      <c r="BM367" s="238" t="s">
        <v>686</v>
      </c>
    </row>
    <row r="368" s="2" customFormat="1">
      <c r="A368" s="38"/>
      <c r="B368" s="39"/>
      <c r="C368" s="40"/>
      <c r="D368" s="240" t="s">
        <v>173</v>
      </c>
      <c r="E368" s="40"/>
      <c r="F368" s="241" t="s">
        <v>440</v>
      </c>
      <c r="G368" s="40"/>
      <c r="H368" s="40"/>
      <c r="I368" s="242"/>
      <c r="J368" s="40"/>
      <c r="K368" s="40"/>
      <c r="L368" s="44"/>
      <c r="M368" s="243"/>
      <c r="N368" s="244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173</v>
      </c>
      <c r="AU368" s="17" t="s">
        <v>82</v>
      </c>
    </row>
    <row r="369" s="2" customFormat="1">
      <c r="A369" s="38"/>
      <c r="B369" s="39"/>
      <c r="C369" s="40"/>
      <c r="D369" s="245" t="s">
        <v>175</v>
      </c>
      <c r="E369" s="40"/>
      <c r="F369" s="246" t="s">
        <v>441</v>
      </c>
      <c r="G369" s="40"/>
      <c r="H369" s="40"/>
      <c r="I369" s="242"/>
      <c r="J369" s="40"/>
      <c r="K369" s="40"/>
      <c r="L369" s="44"/>
      <c r="M369" s="243"/>
      <c r="N369" s="244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175</v>
      </c>
      <c r="AU369" s="17" t="s">
        <v>82</v>
      </c>
    </row>
    <row r="370" s="13" customFormat="1">
      <c r="A370" s="13"/>
      <c r="B370" s="247"/>
      <c r="C370" s="248"/>
      <c r="D370" s="240" t="s">
        <v>177</v>
      </c>
      <c r="E370" s="249" t="s">
        <v>1</v>
      </c>
      <c r="F370" s="250" t="s">
        <v>414</v>
      </c>
      <c r="G370" s="248"/>
      <c r="H370" s="249" t="s">
        <v>1</v>
      </c>
      <c r="I370" s="251"/>
      <c r="J370" s="248"/>
      <c r="K370" s="248"/>
      <c r="L370" s="252"/>
      <c r="M370" s="253"/>
      <c r="N370" s="254"/>
      <c r="O370" s="254"/>
      <c r="P370" s="254"/>
      <c r="Q370" s="254"/>
      <c r="R370" s="254"/>
      <c r="S370" s="254"/>
      <c r="T370" s="25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6" t="s">
        <v>177</v>
      </c>
      <c r="AU370" s="256" t="s">
        <v>82</v>
      </c>
      <c r="AV370" s="13" t="s">
        <v>80</v>
      </c>
      <c r="AW370" s="13" t="s">
        <v>30</v>
      </c>
      <c r="AX370" s="13" t="s">
        <v>73</v>
      </c>
      <c r="AY370" s="256" t="s">
        <v>164</v>
      </c>
    </row>
    <row r="371" s="14" customFormat="1">
      <c r="A371" s="14"/>
      <c r="B371" s="257"/>
      <c r="C371" s="258"/>
      <c r="D371" s="240" t="s">
        <v>177</v>
      </c>
      <c r="E371" s="259" t="s">
        <v>1</v>
      </c>
      <c r="F371" s="260" t="s">
        <v>678</v>
      </c>
      <c r="G371" s="258"/>
      <c r="H371" s="261">
        <v>5.5999999999999996</v>
      </c>
      <c r="I371" s="262"/>
      <c r="J371" s="258"/>
      <c r="K371" s="258"/>
      <c r="L371" s="263"/>
      <c r="M371" s="264"/>
      <c r="N371" s="265"/>
      <c r="O371" s="265"/>
      <c r="P371" s="265"/>
      <c r="Q371" s="265"/>
      <c r="R371" s="265"/>
      <c r="S371" s="265"/>
      <c r="T371" s="26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7" t="s">
        <v>177</v>
      </c>
      <c r="AU371" s="267" t="s">
        <v>82</v>
      </c>
      <c r="AV371" s="14" t="s">
        <v>82</v>
      </c>
      <c r="AW371" s="14" t="s">
        <v>30</v>
      </c>
      <c r="AX371" s="14" t="s">
        <v>73</v>
      </c>
      <c r="AY371" s="267" t="s">
        <v>164</v>
      </c>
    </row>
    <row r="372" s="15" customFormat="1">
      <c r="A372" s="15"/>
      <c r="B372" s="268"/>
      <c r="C372" s="269"/>
      <c r="D372" s="240" t="s">
        <v>177</v>
      </c>
      <c r="E372" s="270" t="s">
        <v>1</v>
      </c>
      <c r="F372" s="271" t="s">
        <v>182</v>
      </c>
      <c r="G372" s="269"/>
      <c r="H372" s="272">
        <v>5.5999999999999996</v>
      </c>
      <c r="I372" s="273"/>
      <c r="J372" s="269"/>
      <c r="K372" s="269"/>
      <c r="L372" s="274"/>
      <c r="M372" s="275"/>
      <c r="N372" s="276"/>
      <c r="O372" s="276"/>
      <c r="P372" s="276"/>
      <c r="Q372" s="276"/>
      <c r="R372" s="276"/>
      <c r="S372" s="276"/>
      <c r="T372" s="27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8" t="s">
        <v>177</v>
      </c>
      <c r="AU372" s="278" t="s">
        <v>82</v>
      </c>
      <c r="AV372" s="15" t="s">
        <v>171</v>
      </c>
      <c r="AW372" s="15" t="s">
        <v>30</v>
      </c>
      <c r="AX372" s="15" t="s">
        <v>80</v>
      </c>
      <c r="AY372" s="278" t="s">
        <v>164</v>
      </c>
    </row>
    <row r="373" s="2" customFormat="1" ht="24.15" customHeight="1">
      <c r="A373" s="38"/>
      <c r="B373" s="39"/>
      <c r="C373" s="227" t="s">
        <v>442</v>
      </c>
      <c r="D373" s="227" t="s">
        <v>166</v>
      </c>
      <c r="E373" s="228" t="s">
        <v>443</v>
      </c>
      <c r="F373" s="229" t="s">
        <v>444</v>
      </c>
      <c r="G373" s="230" t="s">
        <v>169</v>
      </c>
      <c r="H373" s="231">
        <v>92.034000000000006</v>
      </c>
      <c r="I373" s="232"/>
      <c r="J373" s="233">
        <f>ROUND(I373*H373,2)</f>
        <v>0</v>
      </c>
      <c r="K373" s="229" t="s">
        <v>170</v>
      </c>
      <c r="L373" s="44"/>
      <c r="M373" s="234" t="s">
        <v>1</v>
      </c>
      <c r="N373" s="235" t="s">
        <v>38</v>
      </c>
      <c r="O373" s="91"/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7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8" t="s">
        <v>171</v>
      </c>
      <c r="AT373" s="238" t="s">
        <v>166</v>
      </c>
      <c r="AU373" s="238" t="s">
        <v>82</v>
      </c>
      <c r="AY373" s="17" t="s">
        <v>164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7" t="s">
        <v>80</v>
      </c>
      <c r="BK373" s="239">
        <f>ROUND(I373*H373,2)</f>
        <v>0</v>
      </c>
      <c r="BL373" s="17" t="s">
        <v>171</v>
      </c>
      <c r="BM373" s="238" t="s">
        <v>687</v>
      </c>
    </row>
    <row r="374" s="2" customFormat="1">
      <c r="A374" s="38"/>
      <c r="B374" s="39"/>
      <c r="C374" s="40"/>
      <c r="D374" s="240" t="s">
        <v>173</v>
      </c>
      <c r="E374" s="40"/>
      <c r="F374" s="241" t="s">
        <v>446</v>
      </c>
      <c r="G374" s="40"/>
      <c r="H374" s="40"/>
      <c r="I374" s="242"/>
      <c r="J374" s="40"/>
      <c r="K374" s="40"/>
      <c r="L374" s="44"/>
      <c r="M374" s="243"/>
      <c r="N374" s="244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173</v>
      </c>
      <c r="AU374" s="17" t="s">
        <v>82</v>
      </c>
    </row>
    <row r="375" s="2" customFormat="1">
      <c r="A375" s="38"/>
      <c r="B375" s="39"/>
      <c r="C375" s="40"/>
      <c r="D375" s="245" t="s">
        <v>175</v>
      </c>
      <c r="E375" s="40"/>
      <c r="F375" s="246" t="s">
        <v>447</v>
      </c>
      <c r="G375" s="40"/>
      <c r="H375" s="40"/>
      <c r="I375" s="242"/>
      <c r="J375" s="40"/>
      <c r="K375" s="40"/>
      <c r="L375" s="44"/>
      <c r="M375" s="243"/>
      <c r="N375" s="244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175</v>
      </c>
      <c r="AU375" s="17" t="s">
        <v>82</v>
      </c>
    </row>
    <row r="376" s="14" customFormat="1">
      <c r="A376" s="14"/>
      <c r="B376" s="257"/>
      <c r="C376" s="258"/>
      <c r="D376" s="240" t="s">
        <v>177</v>
      </c>
      <c r="E376" s="259" t="s">
        <v>1</v>
      </c>
      <c r="F376" s="260" t="s">
        <v>688</v>
      </c>
      <c r="G376" s="258"/>
      <c r="H376" s="261">
        <v>92.034000000000006</v>
      </c>
      <c r="I376" s="262"/>
      <c r="J376" s="258"/>
      <c r="K376" s="258"/>
      <c r="L376" s="263"/>
      <c r="M376" s="264"/>
      <c r="N376" s="265"/>
      <c r="O376" s="265"/>
      <c r="P376" s="265"/>
      <c r="Q376" s="265"/>
      <c r="R376" s="265"/>
      <c r="S376" s="265"/>
      <c r="T376" s="26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7" t="s">
        <v>177</v>
      </c>
      <c r="AU376" s="267" t="s">
        <v>82</v>
      </c>
      <c r="AV376" s="14" t="s">
        <v>82</v>
      </c>
      <c r="AW376" s="14" t="s">
        <v>30</v>
      </c>
      <c r="AX376" s="14" t="s">
        <v>80</v>
      </c>
      <c r="AY376" s="267" t="s">
        <v>164</v>
      </c>
    </row>
    <row r="377" s="2" customFormat="1" ht="21.75" customHeight="1">
      <c r="A377" s="38"/>
      <c r="B377" s="39"/>
      <c r="C377" s="227" t="s">
        <v>449</v>
      </c>
      <c r="D377" s="227" t="s">
        <v>166</v>
      </c>
      <c r="E377" s="228" t="s">
        <v>450</v>
      </c>
      <c r="F377" s="229" t="s">
        <v>451</v>
      </c>
      <c r="G377" s="230" t="s">
        <v>169</v>
      </c>
      <c r="H377" s="231">
        <v>5.5999999999999996</v>
      </c>
      <c r="I377" s="232"/>
      <c r="J377" s="233">
        <f>ROUND(I377*H377,2)</f>
        <v>0</v>
      </c>
      <c r="K377" s="229" t="s">
        <v>170</v>
      </c>
      <c r="L377" s="44"/>
      <c r="M377" s="234" t="s">
        <v>1</v>
      </c>
      <c r="N377" s="235" t="s">
        <v>38</v>
      </c>
      <c r="O377" s="91"/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8" t="s">
        <v>171</v>
      </c>
      <c r="AT377" s="238" t="s">
        <v>166</v>
      </c>
      <c r="AU377" s="238" t="s">
        <v>82</v>
      </c>
      <c r="AY377" s="17" t="s">
        <v>164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7" t="s">
        <v>80</v>
      </c>
      <c r="BK377" s="239">
        <f>ROUND(I377*H377,2)</f>
        <v>0</v>
      </c>
      <c r="BL377" s="17" t="s">
        <v>171</v>
      </c>
      <c r="BM377" s="238" t="s">
        <v>689</v>
      </c>
    </row>
    <row r="378" s="2" customFormat="1">
      <c r="A378" s="38"/>
      <c r="B378" s="39"/>
      <c r="C378" s="40"/>
      <c r="D378" s="240" t="s">
        <v>173</v>
      </c>
      <c r="E378" s="40"/>
      <c r="F378" s="241" t="s">
        <v>453</v>
      </c>
      <c r="G378" s="40"/>
      <c r="H378" s="40"/>
      <c r="I378" s="242"/>
      <c r="J378" s="40"/>
      <c r="K378" s="40"/>
      <c r="L378" s="44"/>
      <c r="M378" s="243"/>
      <c r="N378" s="244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173</v>
      </c>
      <c r="AU378" s="17" t="s">
        <v>82</v>
      </c>
    </row>
    <row r="379" s="2" customFormat="1">
      <c r="A379" s="38"/>
      <c r="B379" s="39"/>
      <c r="C379" s="40"/>
      <c r="D379" s="245" t="s">
        <v>175</v>
      </c>
      <c r="E379" s="40"/>
      <c r="F379" s="246" t="s">
        <v>454</v>
      </c>
      <c r="G379" s="40"/>
      <c r="H379" s="40"/>
      <c r="I379" s="242"/>
      <c r="J379" s="40"/>
      <c r="K379" s="40"/>
      <c r="L379" s="44"/>
      <c r="M379" s="243"/>
      <c r="N379" s="244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175</v>
      </c>
      <c r="AU379" s="17" t="s">
        <v>82</v>
      </c>
    </row>
    <row r="380" s="13" customFormat="1">
      <c r="A380" s="13"/>
      <c r="B380" s="247"/>
      <c r="C380" s="248"/>
      <c r="D380" s="240" t="s">
        <v>177</v>
      </c>
      <c r="E380" s="249" t="s">
        <v>1</v>
      </c>
      <c r="F380" s="250" t="s">
        <v>414</v>
      </c>
      <c r="G380" s="248"/>
      <c r="H380" s="249" t="s">
        <v>1</v>
      </c>
      <c r="I380" s="251"/>
      <c r="J380" s="248"/>
      <c r="K380" s="248"/>
      <c r="L380" s="252"/>
      <c r="M380" s="253"/>
      <c r="N380" s="254"/>
      <c r="O380" s="254"/>
      <c r="P380" s="254"/>
      <c r="Q380" s="254"/>
      <c r="R380" s="254"/>
      <c r="S380" s="254"/>
      <c r="T380" s="25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6" t="s">
        <v>177</v>
      </c>
      <c r="AU380" s="256" t="s">
        <v>82</v>
      </c>
      <c r="AV380" s="13" t="s">
        <v>80</v>
      </c>
      <c r="AW380" s="13" t="s">
        <v>30</v>
      </c>
      <c r="AX380" s="13" t="s">
        <v>73</v>
      </c>
      <c r="AY380" s="256" t="s">
        <v>164</v>
      </c>
    </row>
    <row r="381" s="14" customFormat="1">
      <c r="A381" s="14"/>
      <c r="B381" s="257"/>
      <c r="C381" s="258"/>
      <c r="D381" s="240" t="s">
        <v>177</v>
      </c>
      <c r="E381" s="259" t="s">
        <v>1</v>
      </c>
      <c r="F381" s="260" t="s">
        <v>678</v>
      </c>
      <c r="G381" s="258"/>
      <c r="H381" s="261">
        <v>5.5999999999999996</v>
      </c>
      <c r="I381" s="262"/>
      <c r="J381" s="258"/>
      <c r="K381" s="258"/>
      <c r="L381" s="263"/>
      <c r="M381" s="264"/>
      <c r="N381" s="265"/>
      <c r="O381" s="265"/>
      <c r="P381" s="265"/>
      <c r="Q381" s="265"/>
      <c r="R381" s="265"/>
      <c r="S381" s="265"/>
      <c r="T381" s="26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7" t="s">
        <v>177</v>
      </c>
      <c r="AU381" s="267" t="s">
        <v>82</v>
      </c>
      <c r="AV381" s="14" t="s">
        <v>82</v>
      </c>
      <c r="AW381" s="14" t="s">
        <v>30</v>
      </c>
      <c r="AX381" s="14" t="s">
        <v>73</v>
      </c>
      <c r="AY381" s="267" t="s">
        <v>164</v>
      </c>
    </row>
    <row r="382" s="15" customFormat="1">
      <c r="A382" s="15"/>
      <c r="B382" s="268"/>
      <c r="C382" s="269"/>
      <c r="D382" s="240" t="s">
        <v>177</v>
      </c>
      <c r="E382" s="270" t="s">
        <v>1</v>
      </c>
      <c r="F382" s="271" t="s">
        <v>182</v>
      </c>
      <c r="G382" s="269"/>
      <c r="H382" s="272">
        <v>5.5999999999999996</v>
      </c>
      <c r="I382" s="273"/>
      <c r="J382" s="269"/>
      <c r="K382" s="269"/>
      <c r="L382" s="274"/>
      <c r="M382" s="275"/>
      <c r="N382" s="276"/>
      <c r="O382" s="276"/>
      <c r="P382" s="276"/>
      <c r="Q382" s="276"/>
      <c r="R382" s="276"/>
      <c r="S382" s="276"/>
      <c r="T382" s="277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8" t="s">
        <v>177</v>
      </c>
      <c r="AU382" s="278" t="s">
        <v>82</v>
      </c>
      <c r="AV382" s="15" t="s">
        <v>171</v>
      </c>
      <c r="AW382" s="15" t="s">
        <v>30</v>
      </c>
      <c r="AX382" s="15" t="s">
        <v>80</v>
      </c>
      <c r="AY382" s="278" t="s">
        <v>164</v>
      </c>
    </row>
    <row r="383" s="2" customFormat="1" ht="33" customHeight="1">
      <c r="A383" s="38"/>
      <c r="B383" s="39"/>
      <c r="C383" s="227" t="s">
        <v>457</v>
      </c>
      <c r="D383" s="227" t="s">
        <v>166</v>
      </c>
      <c r="E383" s="228" t="s">
        <v>690</v>
      </c>
      <c r="F383" s="229" t="s">
        <v>691</v>
      </c>
      <c r="G383" s="230" t="s">
        <v>692</v>
      </c>
      <c r="H383" s="231">
        <v>7.2000000000000002</v>
      </c>
      <c r="I383" s="232"/>
      <c r="J383" s="233">
        <f>ROUND(I383*H383,2)</f>
        <v>0</v>
      </c>
      <c r="K383" s="229" t="s">
        <v>170</v>
      </c>
      <c r="L383" s="44"/>
      <c r="M383" s="234" t="s">
        <v>1</v>
      </c>
      <c r="N383" s="235" t="s">
        <v>38</v>
      </c>
      <c r="O383" s="91"/>
      <c r="P383" s="236">
        <f>O383*H383</f>
        <v>0</v>
      </c>
      <c r="Q383" s="236">
        <v>0.00078160000000000002</v>
      </c>
      <c r="R383" s="236">
        <f>Q383*H383</f>
        <v>0.0056275200000000004</v>
      </c>
      <c r="S383" s="236">
        <v>0.001</v>
      </c>
      <c r="T383" s="237">
        <f>S383*H383</f>
        <v>0.0072000000000000007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8" t="s">
        <v>171</v>
      </c>
      <c r="AT383" s="238" t="s">
        <v>166</v>
      </c>
      <c r="AU383" s="238" t="s">
        <v>82</v>
      </c>
      <c r="AY383" s="17" t="s">
        <v>164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7" t="s">
        <v>80</v>
      </c>
      <c r="BK383" s="239">
        <f>ROUND(I383*H383,2)</f>
        <v>0</v>
      </c>
      <c r="BL383" s="17" t="s">
        <v>171</v>
      </c>
      <c r="BM383" s="238" t="s">
        <v>693</v>
      </c>
    </row>
    <row r="384" s="2" customFormat="1">
      <c r="A384" s="38"/>
      <c r="B384" s="39"/>
      <c r="C384" s="40"/>
      <c r="D384" s="240" t="s">
        <v>173</v>
      </c>
      <c r="E384" s="40"/>
      <c r="F384" s="241" t="s">
        <v>694</v>
      </c>
      <c r="G384" s="40"/>
      <c r="H384" s="40"/>
      <c r="I384" s="242"/>
      <c r="J384" s="40"/>
      <c r="K384" s="40"/>
      <c r="L384" s="44"/>
      <c r="M384" s="243"/>
      <c r="N384" s="244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173</v>
      </c>
      <c r="AU384" s="17" t="s">
        <v>82</v>
      </c>
    </row>
    <row r="385" s="2" customFormat="1">
      <c r="A385" s="38"/>
      <c r="B385" s="39"/>
      <c r="C385" s="40"/>
      <c r="D385" s="245" t="s">
        <v>175</v>
      </c>
      <c r="E385" s="40"/>
      <c r="F385" s="246" t="s">
        <v>695</v>
      </c>
      <c r="G385" s="40"/>
      <c r="H385" s="40"/>
      <c r="I385" s="242"/>
      <c r="J385" s="40"/>
      <c r="K385" s="40"/>
      <c r="L385" s="44"/>
      <c r="M385" s="243"/>
      <c r="N385" s="244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175</v>
      </c>
      <c r="AU385" s="17" t="s">
        <v>82</v>
      </c>
    </row>
    <row r="386" s="13" customFormat="1">
      <c r="A386" s="13"/>
      <c r="B386" s="247"/>
      <c r="C386" s="248"/>
      <c r="D386" s="240" t="s">
        <v>177</v>
      </c>
      <c r="E386" s="249" t="s">
        <v>1</v>
      </c>
      <c r="F386" s="250" t="s">
        <v>696</v>
      </c>
      <c r="G386" s="248"/>
      <c r="H386" s="249" t="s">
        <v>1</v>
      </c>
      <c r="I386" s="251"/>
      <c r="J386" s="248"/>
      <c r="K386" s="248"/>
      <c r="L386" s="252"/>
      <c r="M386" s="253"/>
      <c r="N386" s="254"/>
      <c r="O386" s="254"/>
      <c r="P386" s="254"/>
      <c r="Q386" s="254"/>
      <c r="R386" s="254"/>
      <c r="S386" s="254"/>
      <c r="T386" s="25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6" t="s">
        <v>177</v>
      </c>
      <c r="AU386" s="256" t="s">
        <v>82</v>
      </c>
      <c r="AV386" s="13" t="s">
        <v>80</v>
      </c>
      <c r="AW386" s="13" t="s">
        <v>30</v>
      </c>
      <c r="AX386" s="13" t="s">
        <v>73</v>
      </c>
      <c r="AY386" s="256" t="s">
        <v>164</v>
      </c>
    </row>
    <row r="387" s="14" customFormat="1">
      <c r="A387" s="14"/>
      <c r="B387" s="257"/>
      <c r="C387" s="258"/>
      <c r="D387" s="240" t="s">
        <v>177</v>
      </c>
      <c r="E387" s="259" t="s">
        <v>1</v>
      </c>
      <c r="F387" s="260" t="s">
        <v>697</v>
      </c>
      <c r="G387" s="258"/>
      <c r="H387" s="261">
        <v>7.2000000000000002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7" t="s">
        <v>177</v>
      </c>
      <c r="AU387" s="267" t="s">
        <v>82</v>
      </c>
      <c r="AV387" s="14" t="s">
        <v>82</v>
      </c>
      <c r="AW387" s="14" t="s">
        <v>30</v>
      </c>
      <c r="AX387" s="14" t="s">
        <v>80</v>
      </c>
      <c r="AY387" s="267" t="s">
        <v>164</v>
      </c>
    </row>
    <row r="388" s="2" customFormat="1" ht="24.15" customHeight="1">
      <c r="A388" s="38"/>
      <c r="B388" s="39"/>
      <c r="C388" s="280" t="s">
        <v>468</v>
      </c>
      <c r="D388" s="280" t="s">
        <v>243</v>
      </c>
      <c r="E388" s="281" t="s">
        <v>698</v>
      </c>
      <c r="F388" s="282" t="s">
        <v>699</v>
      </c>
      <c r="G388" s="283" t="s">
        <v>216</v>
      </c>
      <c r="H388" s="284">
        <v>0.017000000000000001</v>
      </c>
      <c r="I388" s="285"/>
      <c r="J388" s="286">
        <f>ROUND(I388*H388,2)</f>
        <v>0</v>
      </c>
      <c r="K388" s="282" t="s">
        <v>170</v>
      </c>
      <c r="L388" s="287"/>
      <c r="M388" s="288" t="s">
        <v>1</v>
      </c>
      <c r="N388" s="289" t="s">
        <v>38</v>
      </c>
      <c r="O388" s="91"/>
      <c r="P388" s="236">
        <f>O388*H388</f>
        <v>0</v>
      </c>
      <c r="Q388" s="236">
        <v>1</v>
      </c>
      <c r="R388" s="236">
        <f>Q388*H388</f>
        <v>0.017000000000000001</v>
      </c>
      <c r="S388" s="236">
        <v>0</v>
      </c>
      <c r="T388" s="237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8" t="s">
        <v>231</v>
      </c>
      <c r="AT388" s="238" t="s">
        <v>243</v>
      </c>
      <c r="AU388" s="238" t="s">
        <v>82</v>
      </c>
      <c r="AY388" s="17" t="s">
        <v>164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7" t="s">
        <v>80</v>
      </c>
      <c r="BK388" s="239">
        <f>ROUND(I388*H388,2)</f>
        <v>0</v>
      </c>
      <c r="BL388" s="17" t="s">
        <v>171</v>
      </c>
      <c r="BM388" s="238" t="s">
        <v>700</v>
      </c>
    </row>
    <row r="389" s="2" customFormat="1">
      <c r="A389" s="38"/>
      <c r="B389" s="39"/>
      <c r="C389" s="40"/>
      <c r="D389" s="240" t="s">
        <v>173</v>
      </c>
      <c r="E389" s="40"/>
      <c r="F389" s="241" t="s">
        <v>699</v>
      </c>
      <c r="G389" s="40"/>
      <c r="H389" s="40"/>
      <c r="I389" s="242"/>
      <c r="J389" s="40"/>
      <c r="K389" s="40"/>
      <c r="L389" s="44"/>
      <c r="M389" s="243"/>
      <c r="N389" s="244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173</v>
      </c>
      <c r="AU389" s="17" t="s">
        <v>82</v>
      </c>
    </row>
    <row r="390" s="2" customFormat="1">
      <c r="A390" s="38"/>
      <c r="B390" s="39"/>
      <c r="C390" s="40"/>
      <c r="D390" s="240" t="s">
        <v>206</v>
      </c>
      <c r="E390" s="40"/>
      <c r="F390" s="279" t="s">
        <v>701</v>
      </c>
      <c r="G390" s="40"/>
      <c r="H390" s="40"/>
      <c r="I390" s="242"/>
      <c r="J390" s="40"/>
      <c r="K390" s="40"/>
      <c r="L390" s="44"/>
      <c r="M390" s="243"/>
      <c r="N390" s="244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206</v>
      </c>
      <c r="AU390" s="17" t="s">
        <v>82</v>
      </c>
    </row>
    <row r="391" s="13" customFormat="1">
      <c r="A391" s="13"/>
      <c r="B391" s="247"/>
      <c r="C391" s="248"/>
      <c r="D391" s="240" t="s">
        <v>177</v>
      </c>
      <c r="E391" s="249" t="s">
        <v>1</v>
      </c>
      <c r="F391" s="250" t="s">
        <v>696</v>
      </c>
      <c r="G391" s="248"/>
      <c r="H391" s="249" t="s">
        <v>1</v>
      </c>
      <c r="I391" s="251"/>
      <c r="J391" s="248"/>
      <c r="K391" s="248"/>
      <c r="L391" s="252"/>
      <c r="M391" s="253"/>
      <c r="N391" s="254"/>
      <c r="O391" s="254"/>
      <c r="P391" s="254"/>
      <c r="Q391" s="254"/>
      <c r="R391" s="254"/>
      <c r="S391" s="254"/>
      <c r="T391" s="25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6" t="s">
        <v>177</v>
      </c>
      <c r="AU391" s="256" t="s">
        <v>82</v>
      </c>
      <c r="AV391" s="13" t="s">
        <v>80</v>
      </c>
      <c r="AW391" s="13" t="s">
        <v>30</v>
      </c>
      <c r="AX391" s="13" t="s">
        <v>73</v>
      </c>
      <c r="AY391" s="256" t="s">
        <v>164</v>
      </c>
    </row>
    <row r="392" s="14" customFormat="1">
      <c r="A392" s="14"/>
      <c r="B392" s="257"/>
      <c r="C392" s="258"/>
      <c r="D392" s="240" t="s">
        <v>177</v>
      </c>
      <c r="E392" s="259" t="s">
        <v>1</v>
      </c>
      <c r="F392" s="260" t="s">
        <v>702</v>
      </c>
      <c r="G392" s="258"/>
      <c r="H392" s="261">
        <v>0.017000000000000001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7" t="s">
        <v>177</v>
      </c>
      <c r="AU392" s="267" t="s">
        <v>82</v>
      </c>
      <c r="AV392" s="14" t="s">
        <v>82</v>
      </c>
      <c r="AW392" s="14" t="s">
        <v>30</v>
      </c>
      <c r="AX392" s="14" t="s">
        <v>80</v>
      </c>
      <c r="AY392" s="267" t="s">
        <v>164</v>
      </c>
    </row>
    <row r="393" s="12" customFormat="1" ht="22.8" customHeight="1">
      <c r="A393" s="12"/>
      <c r="B393" s="211"/>
      <c r="C393" s="212"/>
      <c r="D393" s="213" t="s">
        <v>72</v>
      </c>
      <c r="E393" s="225" t="s">
        <v>455</v>
      </c>
      <c r="F393" s="225" t="s">
        <v>456</v>
      </c>
      <c r="G393" s="212"/>
      <c r="H393" s="212"/>
      <c r="I393" s="215"/>
      <c r="J393" s="226">
        <f>BK393</f>
        <v>0</v>
      </c>
      <c r="K393" s="212"/>
      <c r="L393" s="217"/>
      <c r="M393" s="218"/>
      <c r="N393" s="219"/>
      <c r="O393" s="219"/>
      <c r="P393" s="220">
        <f>SUM(P394:P426)</f>
        <v>0</v>
      </c>
      <c r="Q393" s="219"/>
      <c r="R393" s="220">
        <f>SUM(R394:R426)</f>
        <v>0</v>
      </c>
      <c r="S393" s="219"/>
      <c r="T393" s="221">
        <f>SUM(T394:T426)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22" t="s">
        <v>80</v>
      </c>
      <c r="AT393" s="223" t="s">
        <v>72</v>
      </c>
      <c r="AU393" s="223" t="s">
        <v>80</v>
      </c>
      <c r="AY393" s="222" t="s">
        <v>164</v>
      </c>
      <c r="BK393" s="224">
        <f>SUM(BK394:BK426)</f>
        <v>0</v>
      </c>
    </row>
    <row r="394" s="2" customFormat="1" ht="44.25" customHeight="1">
      <c r="A394" s="38"/>
      <c r="B394" s="39"/>
      <c r="C394" s="227" t="s">
        <v>474</v>
      </c>
      <c r="D394" s="227" t="s">
        <v>166</v>
      </c>
      <c r="E394" s="228" t="s">
        <v>458</v>
      </c>
      <c r="F394" s="229" t="s">
        <v>459</v>
      </c>
      <c r="G394" s="230" t="s">
        <v>216</v>
      </c>
      <c r="H394" s="231">
        <v>24.565999999999999</v>
      </c>
      <c r="I394" s="232"/>
      <c r="J394" s="233">
        <f>ROUND(I394*H394,2)</f>
        <v>0</v>
      </c>
      <c r="K394" s="229" t="s">
        <v>170</v>
      </c>
      <c r="L394" s="44"/>
      <c r="M394" s="234" t="s">
        <v>1</v>
      </c>
      <c r="N394" s="235" t="s">
        <v>38</v>
      </c>
      <c r="O394" s="91"/>
      <c r="P394" s="236">
        <f>O394*H394</f>
        <v>0</v>
      </c>
      <c r="Q394" s="236">
        <v>0</v>
      </c>
      <c r="R394" s="236">
        <f>Q394*H394</f>
        <v>0</v>
      </c>
      <c r="S394" s="236">
        <v>0</v>
      </c>
      <c r="T394" s="23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8" t="s">
        <v>171</v>
      </c>
      <c r="AT394" s="238" t="s">
        <v>166</v>
      </c>
      <c r="AU394" s="238" t="s">
        <v>82</v>
      </c>
      <c r="AY394" s="17" t="s">
        <v>164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7" t="s">
        <v>80</v>
      </c>
      <c r="BK394" s="239">
        <f>ROUND(I394*H394,2)</f>
        <v>0</v>
      </c>
      <c r="BL394" s="17" t="s">
        <v>171</v>
      </c>
      <c r="BM394" s="238" t="s">
        <v>703</v>
      </c>
    </row>
    <row r="395" s="2" customFormat="1">
      <c r="A395" s="38"/>
      <c r="B395" s="39"/>
      <c r="C395" s="40"/>
      <c r="D395" s="240" t="s">
        <v>173</v>
      </c>
      <c r="E395" s="40"/>
      <c r="F395" s="241" t="s">
        <v>459</v>
      </c>
      <c r="G395" s="40"/>
      <c r="H395" s="40"/>
      <c r="I395" s="242"/>
      <c r="J395" s="40"/>
      <c r="K395" s="40"/>
      <c r="L395" s="44"/>
      <c r="M395" s="243"/>
      <c r="N395" s="244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173</v>
      </c>
      <c r="AU395" s="17" t="s">
        <v>82</v>
      </c>
    </row>
    <row r="396" s="2" customFormat="1">
      <c r="A396" s="38"/>
      <c r="B396" s="39"/>
      <c r="C396" s="40"/>
      <c r="D396" s="245" t="s">
        <v>175</v>
      </c>
      <c r="E396" s="40"/>
      <c r="F396" s="246" t="s">
        <v>461</v>
      </c>
      <c r="G396" s="40"/>
      <c r="H396" s="40"/>
      <c r="I396" s="242"/>
      <c r="J396" s="40"/>
      <c r="K396" s="40"/>
      <c r="L396" s="44"/>
      <c r="M396" s="243"/>
      <c r="N396" s="244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175</v>
      </c>
      <c r="AU396" s="17" t="s">
        <v>82</v>
      </c>
    </row>
    <row r="397" s="13" customFormat="1">
      <c r="A397" s="13"/>
      <c r="B397" s="247"/>
      <c r="C397" s="248"/>
      <c r="D397" s="240" t="s">
        <v>177</v>
      </c>
      <c r="E397" s="249" t="s">
        <v>1</v>
      </c>
      <c r="F397" s="250" t="s">
        <v>704</v>
      </c>
      <c r="G397" s="248"/>
      <c r="H397" s="249" t="s">
        <v>1</v>
      </c>
      <c r="I397" s="251"/>
      <c r="J397" s="248"/>
      <c r="K397" s="248"/>
      <c r="L397" s="252"/>
      <c r="M397" s="253"/>
      <c r="N397" s="254"/>
      <c r="O397" s="254"/>
      <c r="P397" s="254"/>
      <c r="Q397" s="254"/>
      <c r="R397" s="254"/>
      <c r="S397" s="254"/>
      <c r="T397" s="25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6" t="s">
        <v>177</v>
      </c>
      <c r="AU397" s="256" t="s">
        <v>82</v>
      </c>
      <c r="AV397" s="13" t="s">
        <v>80</v>
      </c>
      <c r="AW397" s="13" t="s">
        <v>30</v>
      </c>
      <c r="AX397" s="13" t="s">
        <v>73</v>
      </c>
      <c r="AY397" s="256" t="s">
        <v>164</v>
      </c>
    </row>
    <row r="398" s="14" customFormat="1">
      <c r="A398" s="14"/>
      <c r="B398" s="257"/>
      <c r="C398" s="258"/>
      <c r="D398" s="240" t="s">
        <v>177</v>
      </c>
      <c r="E398" s="259" t="s">
        <v>1</v>
      </c>
      <c r="F398" s="260" t="s">
        <v>705</v>
      </c>
      <c r="G398" s="258"/>
      <c r="H398" s="261">
        <v>2.3479999999999999</v>
      </c>
      <c r="I398" s="262"/>
      <c r="J398" s="258"/>
      <c r="K398" s="258"/>
      <c r="L398" s="263"/>
      <c r="M398" s="264"/>
      <c r="N398" s="265"/>
      <c r="O398" s="265"/>
      <c r="P398" s="265"/>
      <c r="Q398" s="265"/>
      <c r="R398" s="265"/>
      <c r="S398" s="265"/>
      <c r="T398" s="26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7" t="s">
        <v>177</v>
      </c>
      <c r="AU398" s="267" t="s">
        <v>82</v>
      </c>
      <c r="AV398" s="14" t="s">
        <v>82</v>
      </c>
      <c r="AW398" s="14" t="s">
        <v>30</v>
      </c>
      <c r="AX398" s="14" t="s">
        <v>73</v>
      </c>
      <c r="AY398" s="267" t="s">
        <v>164</v>
      </c>
    </row>
    <row r="399" s="13" customFormat="1">
      <c r="A399" s="13"/>
      <c r="B399" s="247"/>
      <c r="C399" s="248"/>
      <c r="D399" s="240" t="s">
        <v>177</v>
      </c>
      <c r="E399" s="249" t="s">
        <v>1</v>
      </c>
      <c r="F399" s="250" t="s">
        <v>466</v>
      </c>
      <c r="G399" s="248"/>
      <c r="H399" s="249" t="s">
        <v>1</v>
      </c>
      <c r="I399" s="251"/>
      <c r="J399" s="248"/>
      <c r="K399" s="248"/>
      <c r="L399" s="252"/>
      <c r="M399" s="253"/>
      <c r="N399" s="254"/>
      <c r="O399" s="254"/>
      <c r="P399" s="254"/>
      <c r="Q399" s="254"/>
      <c r="R399" s="254"/>
      <c r="S399" s="254"/>
      <c r="T399" s="25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6" t="s">
        <v>177</v>
      </c>
      <c r="AU399" s="256" t="s">
        <v>82</v>
      </c>
      <c r="AV399" s="13" t="s">
        <v>80</v>
      </c>
      <c r="AW399" s="13" t="s">
        <v>30</v>
      </c>
      <c r="AX399" s="13" t="s">
        <v>73</v>
      </c>
      <c r="AY399" s="256" t="s">
        <v>164</v>
      </c>
    </row>
    <row r="400" s="14" customFormat="1">
      <c r="A400" s="14"/>
      <c r="B400" s="257"/>
      <c r="C400" s="258"/>
      <c r="D400" s="240" t="s">
        <v>177</v>
      </c>
      <c r="E400" s="259" t="s">
        <v>1</v>
      </c>
      <c r="F400" s="260" t="s">
        <v>706</v>
      </c>
      <c r="G400" s="258"/>
      <c r="H400" s="261">
        <v>22.218</v>
      </c>
      <c r="I400" s="262"/>
      <c r="J400" s="258"/>
      <c r="K400" s="258"/>
      <c r="L400" s="263"/>
      <c r="M400" s="264"/>
      <c r="N400" s="265"/>
      <c r="O400" s="265"/>
      <c r="P400" s="265"/>
      <c r="Q400" s="265"/>
      <c r="R400" s="265"/>
      <c r="S400" s="265"/>
      <c r="T400" s="26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7" t="s">
        <v>177</v>
      </c>
      <c r="AU400" s="267" t="s">
        <v>82</v>
      </c>
      <c r="AV400" s="14" t="s">
        <v>82</v>
      </c>
      <c r="AW400" s="14" t="s">
        <v>30</v>
      </c>
      <c r="AX400" s="14" t="s">
        <v>73</v>
      </c>
      <c r="AY400" s="267" t="s">
        <v>164</v>
      </c>
    </row>
    <row r="401" s="15" customFormat="1">
      <c r="A401" s="15"/>
      <c r="B401" s="268"/>
      <c r="C401" s="269"/>
      <c r="D401" s="240" t="s">
        <v>177</v>
      </c>
      <c r="E401" s="270" t="s">
        <v>1</v>
      </c>
      <c r="F401" s="271" t="s">
        <v>182</v>
      </c>
      <c r="G401" s="269"/>
      <c r="H401" s="272">
        <v>24.565999999999999</v>
      </c>
      <c r="I401" s="273"/>
      <c r="J401" s="269"/>
      <c r="K401" s="269"/>
      <c r="L401" s="274"/>
      <c r="M401" s="275"/>
      <c r="N401" s="276"/>
      <c r="O401" s="276"/>
      <c r="P401" s="276"/>
      <c r="Q401" s="276"/>
      <c r="R401" s="276"/>
      <c r="S401" s="276"/>
      <c r="T401" s="277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8" t="s">
        <v>177</v>
      </c>
      <c r="AU401" s="278" t="s">
        <v>82</v>
      </c>
      <c r="AV401" s="15" t="s">
        <v>171</v>
      </c>
      <c r="AW401" s="15" t="s">
        <v>30</v>
      </c>
      <c r="AX401" s="15" t="s">
        <v>80</v>
      </c>
      <c r="AY401" s="278" t="s">
        <v>164</v>
      </c>
    </row>
    <row r="402" s="2" customFormat="1" ht="16.5" customHeight="1">
      <c r="A402" s="38"/>
      <c r="B402" s="39"/>
      <c r="C402" s="227" t="s">
        <v>481</v>
      </c>
      <c r="D402" s="227" t="s">
        <v>166</v>
      </c>
      <c r="E402" s="228" t="s">
        <v>469</v>
      </c>
      <c r="F402" s="229" t="s">
        <v>470</v>
      </c>
      <c r="G402" s="230" t="s">
        <v>216</v>
      </c>
      <c r="H402" s="231">
        <v>24.565999999999999</v>
      </c>
      <c r="I402" s="232"/>
      <c r="J402" s="233">
        <f>ROUND(I402*H402,2)</f>
        <v>0</v>
      </c>
      <c r="K402" s="229" t="s">
        <v>170</v>
      </c>
      <c r="L402" s="44"/>
      <c r="M402" s="234" t="s">
        <v>1</v>
      </c>
      <c r="N402" s="235" t="s">
        <v>38</v>
      </c>
      <c r="O402" s="91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8" t="s">
        <v>171</v>
      </c>
      <c r="AT402" s="238" t="s">
        <v>166</v>
      </c>
      <c r="AU402" s="238" t="s">
        <v>82</v>
      </c>
      <c r="AY402" s="17" t="s">
        <v>164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7" t="s">
        <v>80</v>
      </c>
      <c r="BK402" s="239">
        <f>ROUND(I402*H402,2)</f>
        <v>0</v>
      </c>
      <c r="BL402" s="17" t="s">
        <v>171</v>
      </c>
      <c r="BM402" s="238" t="s">
        <v>707</v>
      </c>
    </row>
    <row r="403" s="2" customFormat="1">
      <c r="A403" s="38"/>
      <c r="B403" s="39"/>
      <c r="C403" s="40"/>
      <c r="D403" s="240" t="s">
        <v>173</v>
      </c>
      <c r="E403" s="40"/>
      <c r="F403" s="241" t="s">
        <v>472</v>
      </c>
      <c r="G403" s="40"/>
      <c r="H403" s="40"/>
      <c r="I403" s="242"/>
      <c r="J403" s="40"/>
      <c r="K403" s="40"/>
      <c r="L403" s="44"/>
      <c r="M403" s="243"/>
      <c r="N403" s="244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173</v>
      </c>
      <c r="AU403" s="17" t="s">
        <v>82</v>
      </c>
    </row>
    <row r="404" s="2" customFormat="1">
      <c r="A404" s="38"/>
      <c r="B404" s="39"/>
      <c r="C404" s="40"/>
      <c r="D404" s="245" t="s">
        <v>175</v>
      </c>
      <c r="E404" s="40"/>
      <c r="F404" s="246" t="s">
        <v>473</v>
      </c>
      <c r="G404" s="40"/>
      <c r="H404" s="40"/>
      <c r="I404" s="242"/>
      <c r="J404" s="40"/>
      <c r="K404" s="40"/>
      <c r="L404" s="44"/>
      <c r="M404" s="243"/>
      <c r="N404" s="244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175</v>
      </c>
      <c r="AU404" s="17" t="s">
        <v>82</v>
      </c>
    </row>
    <row r="405" s="2" customFormat="1">
      <c r="A405" s="38"/>
      <c r="B405" s="39"/>
      <c r="C405" s="40"/>
      <c r="D405" s="240" t="s">
        <v>206</v>
      </c>
      <c r="E405" s="40"/>
      <c r="F405" s="279" t="s">
        <v>220</v>
      </c>
      <c r="G405" s="40"/>
      <c r="H405" s="40"/>
      <c r="I405" s="242"/>
      <c r="J405" s="40"/>
      <c r="K405" s="40"/>
      <c r="L405" s="44"/>
      <c r="M405" s="243"/>
      <c r="N405" s="244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206</v>
      </c>
      <c r="AU405" s="17" t="s">
        <v>82</v>
      </c>
    </row>
    <row r="406" s="2" customFormat="1" ht="16.5" customHeight="1">
      <c r="A406" s="38"/>
      <c r="B406" s="39"/>
      <c r="C406" s="227" t="s">
        <v>488</v>
      </c>
      <c r="D406" s="227" t="s">
        <v>166</v>
      </c>
      <c r="E406" s="228" t="s">
        <v>475</v>
      </c>
      <c r="F406" s="229" t="s">
        <v>476</v>
      </c>
      <c r="G406" s="230" t="s">
        <v>216</v>
      </c>
      <c r="H406" s="231">
        <v>49.131999999999998</v>
      </c>
      <c r="I406" s="232"/>
      <c r="J406" s="233">
        <f>ROUND(I406*H406,2)</f>
        <v>0</v>
      </c>
      <c r="K406" s="229" t="s">
        <v>170</v>
      </c>
      <c r="L406" s="44"/>
      <c r="M406" s="234" t="s">
        <v>1</v>
      </c>
      <c r="N406" s="235" t="s">
        <v>38</v>
      </c>
      <c r="O406" s="91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8" t="s">
        <v>171</v>
      </c>
      <c r="AT406" s="238" t="s">
        <v>166</v>
      </c>
      <c r="AU406" s="238" t="s">
        <v>82</v>
      </c>
      <c r="AY406" s="17" t="s">
        <v>164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7" t="s">
        <v>80</v>
      </c>
      <c r="BK406" s="239">
        <f>ROUND(I406*H406,2)</f>
        <v>0</v>
      </c>
      <c r="BL406" s="17" t="s">
        <v>171</v>
      </c>
      <c r="BM406" s="238" t="s">
        <v>708</v>
      </c>
    </row>
    <row r="407" s="2" customFormat="1">
      <c r="A407" s="38"/>
      <c r="B407" s="39"/>
      <c r="C407" s="40"/>
      <c r="D407" s="240" t="s">
        <v>173</v>
      </c>
      <c r="E407" s="40"/>
      <c r="F407" s="241" t="s">
        <v>478</v>
      </c>
      <c r="G407" s="40"/>
      <c r="H407" s="40"/>
      <c r="I407" s="242"/>
      <c r="J407" s="40"/>
      <c r="K407" s="40"/>
      <c r="L407" s="44"/>
      <c r="M407" s="243"/>
      <c r="N407" s="244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173</v>
      </c>
      <c r="AU407" s="17" t="s">
        <v>82</v>
      </c>
    </row>
    <row r="408" s="2" customFormat="1">
      <c r="A408" s="38"/>
      <c r="B408" s="39"/>
      <c r="C408" s="40"/>
      <c r="D408" s="245" t="s">
        <v>175</v>
      </c>
      <c r="E408" s="40"/>
      <c r="F408" s="246" t="s">
        <v>479</v>
      </c>
      <c r="G408" s="40"/>
      <c r="H408" s="40"/>
      <c r="I408" s="242"/>
      <c r="J408" s="40"/>
      <c r="K408" s="40"/>
      <c r="L408" s="44"/>
      <c r="M408" s="243"/>
      <c r="N408" s="244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175</v>
      </c>
      <c r="AU408" s="17" t="s">
        <v>82</v>
      </c>
    </row>
    <row r="409" s="2" customFormat="1">
      <c r="A409" s="38"/>
      <c r="B409" s="39"/>
      <c r="C409" s="40"/>
      <c r="D409" s="240" t="s">
        <v>206</v>
      </c>
      <c r="E409" s="40"/>
      <c r="F409" s="279" t="s">
        <v>220</v>
      </c>
      <c r="G409" s="40"/>
      <c r="H409" s="40"/>
      <c r="I409" s="242"/>
      <c r="J409" s="40"/>
      <c r="K409" s="40"/>
      <c r="L409" s="44"/>
      <c r="M409" s="243"/>
      <c r="N409" s="244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206</v>
      </c>
      <c r="AU409" s="17" t="s">
        <v>82</v>
      </c>
    </row>
    <row r="410" s="14" customFormat="1">
      <c r="A410" s="14"/>
      <c r="B410" s="257"/>
      <c r="C410" s="258"/>
      <c r="D410" s="240" t="s">
        <v>177</v>
      </c>
      <c r="E410" s="259" t="s">
        <v>1</v>
      </c>
      <c r="F410" s="260" t="s">
        <v>709</v>
      </c>
      <c r="G410" s="258"/>
      <c r="H410" s="261">
        <v>49.131999999999998</v>
      </c>
      <c r="I410" s="262"/>
      <c r="J410" s="258"/>
      <c r="K410" s="258"/>
      <c r="L410" s="263"/>
      <c r="M410" s="264"/>
      <c r="N410" s="265"/>
      <c r="O410" s="265"/>
      <c r="P410" s="265"/>
      <c r="Q410" s="265"/>
      <c r="R410" s="265"/>
      <c r="S410" s="265"/>
      <c r="T410" s="26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7" t="s">
        <v>177</v>
      </c>
      <c r="AU410" s="267" t="s">
        <v>82</v>
      </c>
      <c r="AV410" s="14" t="s">
        <v>82</v>
      </c>
      <c r="AW410" s="14" t="s">
        <v>30</v>
      </c>
      <c r="AX410" s="14" t="s">
        <v>80</v>
      </c>
      <c r="AY410" s="267" t="s">
        <v>164</v>
      </c>
    </row>
    <row r="411" s="2" customFormat="1" ht="24.15" customHeight="1">
      <c r="A411" s="38"/>
      <c r="B411" s="39"/>
      <c r="C411" s="227" t="s">
        <v>496</v>
      </c>
      <c r="D411" s="227" t="s">
        <v>166</v>
      </c>
      <c r="E411" s="228" t="s">
        <v>482</v>
      </c>
      <c r="F411" s="229" t="s">
        <v>483</v>
      </c>
      <c r="G411" s="230" t="s">
        <v>216</v>
      </c>
      <c r="H411" s="231">
        <v>24.565999999999999</v>
      </c>
      <c r="I411" s="232"/>
      <c r="J411" s="233">
        <f>ROUND(I411*H411,2)</f>
        <v>0</v>
      </c>
      <c r="K411" s="229" t="s">
        <v>170</v>
      </c>
      <c r="L411" s="44"/>
      <c r="M411" s="234" t="s">
        <v>1</v>
      </c>
      <c r="N411" s="235" t="s">
        <v>38</v>
      </c>
      <c r="O411" s="91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8" t="s">
        <v>171</v>
      </c>
      <c r="AT411" s="238" t="s">
        <v>166</v>
      </c>
      <c r="AU411" s="238" t="s">
        <v>82</v>
      </c>
      <c r="AY411" s="17" t="s">
        <v>164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7" t="s">
        <v>80</v>
      </c>
      <c r="BK411" s="239">
        <f>ROUND(I411*H411,2)</f>
        <v>0</v>
      </c>
      <c r="BL411" s="17" t="s">
        <v>171</v>
      </c>
      <c r="BM411" s="238" t="s">
        <v>710</v>
      </c>
    </row>
    <row r="412" s="2" customFormat="1">
      <c r="A412" s="38"/>
      <c r="B412" s="39"/>
      <c r="C412" s="40"/>
      <c r="D412" s="240" t="s">
        <v>173</v>
      </c>
      <c r="E412" s="40"/>
      <c r="F412" s="241" t="s">
        <v>485</v>
      </c>
      <c r="G412" s="40"/>
      <c r="H412" s="40"/>
      <c r="I412" s="242"/>
      <c r="J412" s="40"/>
      <c r="K412" s="40"/>
      <c r="L412" s="44"/>
      <c r="M412" s="243"/>
      <c r="N412" s="244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173</v>
      </c>
      <c r="AU412" s="17" t="s">
        <v>82</v>
      </c>
    </row>
    <row r="413" s="2" customFormat="1">
      <c r="A413" s="38"/>
      <c r="B413" s="39"/>
      <c r="C413" s="40"/>
      <c r="D413" s="245" t="s">
        <v>175</v>
      </c>
      <c r="E413" s="40"/>
      <c r="F413" s="246" t="s">
        <v>486</v>
      </c>
      <c r="G413" s="40"/>
      <c r="H413" s="40"/>
      <c r="I413" s="242"/>
      <c r="J413" s="40"/>
      <c r="K413" s="40"/>
      <c r="L413" s="44"/>
      <c r="M413" s="243"/>
      <c r="N413" s="244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175</v>
      </c>
      <c r="AU413" s="17" t="s">
        <v>82</v>
      </c>
    </row>
    <row r="414" s="2" customFormat="1">
      <c r="A414" s="38"/>
      <c r="B414" s="39"/>
      <c r="C414" s="40"/>
      <c r="D414" s="240" t="s">
        <v>206</v>
      </c>
      <c r="E414" s="40"/>
      <c r="F414" s="279" t="s">
        <v>711</v>
      </c>
      <c r="G414" s="40"/>
      <c r="H414" s="40"/>
      <c r="I414" s="242"/>
      <c r="J414" s="40"/>
      <c r="K414" s="40"/>
      <c r="L414" s="44"/>
      <c r="M414" s="243"/>
      <c r="N414" s="244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206</v>
      </c>
      <c r="AU414" s="17" t="s">
        <v>82</v>
      </c>
    </row>
    <row r="415" s="2" customFormat="1" ht="16.5" customHeight="1">
      <c r="A415" s="38"/>
      <c r="B415" s="39"/>
      <c r="C415" s="227" t="s">
        <v>505</v>
      </c>
      <c r="D415" s="227" t="s">
        <v>166</v>
      </c>
      <c r="E415" s="228" t="s">
        <v>489</v>
      </c>
      <c r="F415" s="229" t="s">
        <v>490</v>
      </c>
      <c r="G415" s="230" t="s">
        <v>216</v>
      </c>
      <c r="H415" s="231">
        <v>221.09399999999999</v>
      </c>
      <c r="I415" s="232"/>
      <c r="J415" s="233">
        <f>ROUND(I415*H415,2)</f>
        <v>0</v>
      </c>
      <c r="K415" s="229" t="s">
        <v>170</v>
      </c>
      <c r="L415" s="44"/>
      <c r="M415" s="234" t="s">
        <v>1</v>
      </c>
      <c r="N415" s="235" t="s">
        <v>38</v>
      </c>
      <c r="O415" s="91"/>
      <c r="P415" s="236">
        <f>O415*H415</f>
        <v>0</v>
      </c>
      <c r="Q415" s="236">
        <v>0</v>
      </c>
      <c r="R415" s="236">
        <f>Q415*H415</f>
        <v>0</v>
      </c>
      <c r="S415" s="236">
        <v>0</v>
      </c>
      <c r="T415" s="237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8" t="s">
        <v>171</v>
      </c>
      <c r="AT415" s="238" t="s">
        <v>166</v>
      </c>
      <c r="AU415" s="238" t="s">
        <v>82</v>
      </c>
      <c r="AY415" s="17" t="s">
        <v>164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7" t="s">
        <v>80</v>
      </c>
      <c r="BK415" s="239">
        <f>ROUND(I415*H415,2)</f>
        <v>0</v>
      </c>
      <c r="BL415" s="17" t="s">
        <v>171</v>
      </c>
      <c r="BM415" s="238" t="s">
        <v>712</v>
      </c>
    </row>
    <row r="416" s="2" customFormat="1">
      <c r="A416" s="38"/>
      <c r="B416" s="39"/>
      <c r="C416" s="40"/>
      <c r="D416" s="240" t="s">
        <v>173</v>
      </c>
      <c r="E416" s="40"/>
      <c r="F416" s="241" t="s">
        <v>492</v>
      </c>
      <c r="G416" s="40"/>
      <c r="H416" s="40"/>
      <c r="I416" s="242"/>
      <c r="J416" s="40"/>
      <c r="K416" s="40"/>
      <c r="L416" s="44"/>
      <c r="M416" s="243"/>
      <c r="N416" s="244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173</v>
      </c>
      <c r="AU416" s="17" t="s">
        <v>82</v>
      </c>
    </row>
    <row r="417" s="2" customFormat="1">
      <c r="A417" s="38"/>
      <c r="B417" s="39"/>
      <c r="C417" s="40"/>
      <c r="D417" s="245" t="s">
        <v>175</v>
      </c>
      <c r="E417" s="40"/>
      <c r="F417" s="246" t="s">
        <v>493</v>
      </c>
      <c r="G417" s="40"/>
      <c r="H417" s="40"/>
      <c r="I417" s="242"/>
      <c r="J417" s="40"/>
      <c r="K417" s="40"/>
      <c r="L417" s="44"/>
      <c r="M417" s="243"/>
      <c r="N417" s="244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175</v>
      </c>
      <c r="AU417" s="17" t="s">
        <v>82</v>
      </c>
    </row>
    <row r="418" s="2" customFormat="1">
      <c r="A418" s="38"/>
      <c r="B418" s="39"/>
      <c r="C418" s="40"/>
      <c r="D418" s="240" t="s">
        <v>206</v>
      </c>
      <c r="E418" s="40"/>
      <c r="F418" s="279" t="s">
        <v>494</v>
      </c>
      <c r="G418" s="40"/>
      <c r="H418" s="40"/>
      <c r="I418" s="242"/>
      <c r="J418" s="40"/>
      <c r="K418" s="40"/>
      <c r="L418" s="44"/>
      <c r="M418" s="243"/>
      <c r="N418" s="244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206</v>
      </c>
      <c r="AU418" s="17" t="s">
        <v>82</v>
      </c>
    </row>
    <row r="419" s="14" customFormat="1">
      <c r="A419" s="14"/>
      <c r="B419" s="257"/>
      <c r="C419" s="258"/>
      <c r="D419" s="240" t="s">
        <v>177</v>
      </c>
      <c r="E419" s="259" t="s">
        <v>1</v>
      </c>
      <c r="F419" s="260" t="s">
        <v>713</v>
      </c>
      <c r="G419" s="258"/>
      <c r="H419" s="261">
        <v>221.09399999999999</v>
      </c>
      <c r="I419" s="262"/>
      <c r="J419" s="258"/>
      <c r="K419" s="258"/>
      <c r="L419" s="263"/>
      <c r="M419" s="264"/>
      <c r="N419" s="265"/>
      <c r="O419" s="265"/>
      <c r="P419" s="265"/>
      <c r="Q419" s="265"/>
      <c r="R419" s="265"/>
      <c r="S419" s="265"/>
      <c r="T419" s="26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7" t="s">
        <v>177</v>
      </c>
      <c r="AU419" s="267" t="s">
        <v>82</v>
      </c>
      <c r="AV419" s="14" t="s">
        <v>82</v>
      </c>
      <c r="AW419" s="14" t="s">
        <v>30</v>
      </c>
      <c r="AX419" s="14" t="s">
        <v>73</v>
      </c>
      <c r="AY419" s="267" t="s">
        <v>164</v>
      </c>
    </row>
    <row r="420" s="15" customFormat="1">
      <c r="A420" s="15"/>
      <c r="B420" s="268"/>
      <c r="C420" s="269"/>
      <c r="D420" s="240" t="s">
        <v>177</v>
      </c>
      <c r="E420" s="270" t="s">
        <v>1</v>
      </c>
      <c r="F420" s="271" t="s">
        <v>182</v>
      </c>
      <c r="G420" s="269"/>
      <c r="H420" s="272">
        <v>221.09399999999999</v>
      </c>
      <c r="I420" s="273"/>
      <c r="J420" s="269"/>
      <c r="K420" s="269"/>
      <c r="L420" s="274"/>
      <c r="M420" s="275"/>
      <c r="N420" s="276"/>
      <c r="O420" s="276"/>
      <c r="P420" s="276"/>
      <c r="Q420" s="276"/>
      <c r="R420" s="276"/>
      <c r="S420" s="276"/>
      <c r="T420" s="277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8" t="s">
        <v>177</v>
      </c>
      <c r="AU420" s="278" t="s">
        <v>82</v>
      </c>
      <c r="AV420" s="15" t="s">
        <v>171</v>
      </c>
      <c r="AW420" s="15" t="s">
        <v>30</v>
      </c>
      <c r="AX420" s="15" t="s">
        <v>80</v>
      </c>
      <c r="AY420" s="278" t="s">
        <v>164</v>
      </c>
    </row>
    <row r="421" s="2" customFormat="1" ht="24.15" customHeight="1">
      <c r="A421" s="38"/>
      <c r="B421" s="39"/>
      <c r="C421" s="227" t="s">
        <v>512</v>
      </c>
      <c r="D421" s="227" t="s">
        <v>166</v>
      </c>
      <c r="E421" s="228" t="s">
        <v>497</v>
      </c>
      <c r="F421" s="229" t="s">
        <v>498</v>
      </c>
      <c r="G421" s="230" t="s">
        <v>216</v>
      </c>
      <c r="H421" s="231">
        <v>49.131999999999998</v>
      </c>
      <c r="I421" s="232"/>
      <c r="J421" s="233">
        <f>ROUND(I421*H421,2)</f>
        <v>0</v>
      </c>
      <c r="K421" s="229" t="s">
        <v>170</v>
      </c>
      <c r="L421" s="44"/>
      <c r="M421" s="234" t="s">
        <v>1</v>
      </c>
      <c r="N421" s="235" t="s">
        <v>38</v>
      </c>
      <c r="O421" s="91"/>
      <c r="P421" s="236">
        <f>O421*H421</f>
        <v>0</v>
      </c>
      <c r="Q421" s="236">
        <v>0</v>
      </c>
      <c r="R421" s="236">
        <f>Q421*H421</f>
        <v>0</v>
      </c>
      <c r="S421" s="236">
        <v>0</v>
      </c>
      <c r="T421" s="237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8" t="s">
        <v>171</v>
      </c>
      <c r="AT421" s="238" t="s">
        <v>166</v>
      </c>
      <c r="AU421" s="238" t="s">
        <v>82</v>
      </c>
      <c r="AY421" s="17" t="s">
        <v>164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7" t="s">
        <v>80</v>
      </c>
      <c r="BK421" s="239">
        <f>ROUND(I421*H421,2)</f>
        <v>0</v>
      </c>
      <c r="BL421" s="17" t="s">
        <v>171</v>
      </c>
      <c r="BM421" s="238" t="s">
        <v>714</v>
      </c>
    </row>
    <row r="422" s="2" customFormat="1">
      <c r="A422" s="38"/>
      <c r="B422" s="39"/>
      <c r="C422" s="40"/>
      <c r="D422" s="240" t="s">
        <v>173</v>
      </c>
      <c r="E422" s="40"/>
      <c r="F422" s="241" t="s">
        <v>500</v>
      </c>
      <c r="G422" s="40"/>
      <c r="H422" s="40"/>
      <c r="I422" s="242"/>
      <c r="J422" s="40"/>
      <c r="K422" s="40"/>
      <c r="L422" s="44"/>
      <c r="M422" s="243"/>
      <c r="N422" s="244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173</v>
      </c>
      <c r="AU422" s="17" t="s">
        <v>82</v>
      </c>
    </row>
    <row r="423" s="2" customFormat="1">
      <c r="A423" s="38"/>
      <c r="B423" s="39"/>
      <c r="C423" s="40"/>
      <c r="D423" s="245" t="s">
        <v>175</v>
      </c>
      <c r="E423" s="40"/>
      <c r="F423" s="246" t="s">
        <v>501</v>
      </c>
      <c r="G423" s="40"/>
      <c r="H423" s="40"/>
      <c r="I423" s="242"/>
      <c r="J423" s="40"/>
      <c r="K423" s="40"/>
      <c r="L423" s="44"/>
      <c r="M423" s="243"/>
      <c r="N423" s="244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175</v>
      </c>
      <c r="AU423" s="17" t="s">
        <v>82</v>
      </c>
    </row>
    <row r="424" s="2" customFormat="1">
      <c r="A424" s="38"/>
      <c r="B424" s="39"/>
      <c r="C424" s="40"/>
      <c r="D424" s="240" t="s">
        <v>206</v>
      </c>
      <c r="E424" s="40"/>
      <c r="F424" s="279" t="s">
        <v>502</v>
      </c>
      <c r="G424" s="40"/>
      <c r="H424" s="40"/>
      <c r="I424" s="242"/>
      <c r="J424" s="40"/>
      <c r="K424" s="40"/>
      <c r="L424" s="44"/>
      <c r="M424" s="243"/>
      <c r="N424" s="244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206</v>
      </c>
      <c r="AU424" s="17" t="s">
        <v>82</v>
      </c>
    </row>
    <row r="425" s="14" customFormat="1">
      <c r="A425" s="14"/>
      <c r="B425" s="257"/>
      <c r="C425" s="258"/>
      <c r="D425" s="240" t="s">
        <v>177</v>
      </c>
      <c r="E425" s="259" t="s">
        <v>1</v>
      </c>
      <c r="F425" s="260" t="s">
        <v>709</v>
      </c>
      <c r="G425" s="258"/>
      <c r="H425" s="261">
        <v>49.131999999999998</v>
      </c>
      <c r="I425" s="262"/>
      <c r="J425" s="258"/>
      <c r="K425" s="258"/>
      <c r="L425" s="263"/>
      <c r="M425" s="264"/>
      <c r="N425" s="265"/>
      <c r="O425" s="265"/>
      <c r="P425" s="265"/>
      <c r="Q425" s="265"/>
      <c r="R425" s="265"/>
      <c r="S425" s="265"/>
      <c r="T425" s="26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7" t="s">
        <v>177</v>
      </c>
      <c r="AU425" s="267" t="s">
        <v>82</v>
      </c>
      <c r="AV425" s="14" t="s">
        <v>82</v>
      </c>
      <c r="AW425" s="14" t="s">
        <v>30</v>
      </c>
      <c r="AX425" s="14" t="s">
        <v>73</v>
      </c>
      <c r="AY425" s="267" t="s">
        <v>164</v>
      </c>
    </row>
    <row r="426" s="15" customFormat="1">
      <c r="A426" s="15"/>
      <c r="B426" s="268"/>
      <c r="C426" s="269"/>
      <c r="D426" s="240" t="s">
        <v>177</v>
      </c>
      <c r="E426" s="270" t="s">
        <v>1</v>
      </c>
      <c r="F426" s="271" t="s">
        <v>182</v>
      </c>
      <c r="G426" s="269"/>
      <c r="H426" s="272">
        <v>49.131999999999998</v>
      </c>
      <c r="I426" s="273"/>
      <c r="J426" s="269"/>
      <c r="K426" s="269"/>
      <c r="L426" s="274"/>
      <c r="M426" s="275"/>
      <c r="N426" s="276"/>
      <c r="O426" s="276"/>
      <c r="P426" s="276"/>
      <c r="Q426" s="276"/>
      <c r="R426" s="276"/>
      <c r="S426" s="276"/>
      <c r="T426" s="277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8" t="s">
        <v>177</v>
      </c>
      <c r="AU426" s="278" t="s">
        <v>82</v>
      </c>
      <c r="AV426" s="15" t="s">
        <v>171</v>
      </c>
      <c r="AW426" s="15" t="s">
        <v>30</v>
      </c>
      <c r="AX426" s="15" t="s">
        <v>80</v>
      </c>
      <c r="AY426" s="278" t="s">
        <v>164</v>
      </c>
    </row>
    <row r="427" s="12" customFormat="1" ht="22.8" customHeight="1">
      <c r="A427" s="12"/>
      <c r="B427" s="211"/>
      <c r="C427" s="212"/>
      <c r="D427" s="213" t="s">
        <v>72</v>
      </c>
      <c r="E427" s="225" t="s">
        <v>503</v>
      </c>
      <c r="F427" s="225" t="s">
        <v>504</v>
      </c>
      <c r="G427" s="212"/>
      <c r="H427" s="212"/>
      <c r="I427" s="215"/>
      <c r="J427" s="226">
        <f>BK427</f>
        <v>0</v>
      </c>
      <c r="K427" s="212"/>
      <c r="L427" s="217"/>
      <c r="M427" s="218"/>
      <c r="N427" s="219"/>
      <c r="O427" s="219"/>
      <c r="P427" s="220">
        <f>SUM(P428:P435)</f>
        <v>0</v>
      </c>
      <c r="Q427" s="219"/>
      <c r="R427" s="220">
        <f>SUM(R428:R435)</f>
        <v>0</v>
      </c>
      <c r="S427" s="219"/>
      <c r="T427" s="221">
        <f>SUM(T428:T435)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22" t="s">
        <v>80</v>
      </c>
      <c r="AT427" s="223" t="s">
        <v>72</v>
      </c>
      <c r="AU427" s="223" t="s">
        <v>80</v>
      </c>
      <c r="AY427" s="222" t="s">
        <v>164</v>
      </c>
      <c r="BK427" s="224">
        <f>SUM(BK428:BK435)</f>
        <v>0</v>
      </c>
    </row>
    <row r="428" s="2" customFormat="1" ht="24.15" customHeight="1">
      <c r="A428" s="38"/>
      <c r="B428" s="39"/>
      <c r="C428" s="227" t="s">
        <v>715</v>
      </c>
      <c r="D428" s="227" t="s">
        <v>166</v>
      </c>
      <c r="E428" s="228" t="s">
        <v>506</v>
      </c>
      <c r="F428" s="229" t="s">
        <v>507</v>
      </c>
      <c r="G428" s="230" t="s">
        <v>216</v>
      </c>
      <c r="H428" s="231">
        <v>85.129999999999995</v>
      </c>
      <c r="I428" s="232"/>
      <c r="J428" s="233">
        <f>ROUND(I428*H428,2)</f>
        <v>0</v>
      </c>
      <c r="K428" s="229" t="s">
        <v>170</v>
      </c>
      <c r="L428" s="44"/>
      <c r="M428" s="234" t="s">
        <v>1</v>
      </c>
      <c r="N428" s="235" t="s">
        <v>38</v>
      </c>
      <c r="O428" s="91"/>
      <c r="P428" s="236">
        <f>O428*H428</f>
        <v>0</v>
      </c>
      <c r="Q428" s="236">
        <v>0</v>
      </c>
      <c r="R428" s="236">
        <f>Q428*H428</f>
        <v>0</v>
      </c>
      <c r="S428" s="236">
        <v>0</v>
      </c>
      <c r="T428" s="237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8" t="s">
        <v>171</v>
      </c>
      <c r="AT428" s="238" t="s">
        <v>166</v>
      </c>
      <c r="AU428" s="238" t="s">
        <v>82</v>
      </c>
      <c r="AY428" s="17" t="s">
        <v>164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7" t="s">
        <v>80</v>
      </c>
      <c r="BK428" s="239">
        <f>ROUND(I428*H428,2)</f>
        <v>0</v>
      </c>
      <c r="BL428" s="17" t="s">
        <v>171</v>
      </c>
      <c r="BM428" s="238" t="s">
        <v>716</v>
      </c>
    </row>
    <row r="429" s="2" customFormat="1">
      <c r="A429" s="38"/>
      <c r="B429" s="39"/>
      <c r="C429" s="40"/>
      <c r="D429" s="240" t="s">
        <v>173</v>
      </c>
      <c r="E429" s="40"/>
      <c r="F429" s="241" t="s">
        <v>509</v>
      </c>
      <c r="G429" s="40"/>
      <c r="H429" s="40"/>
      <c r="I429" s="242"/>
      <c r="J429" s="40"/>
      <c r="K429" s="40"/>
      <c r="L429" s="44"/>
      <c r="M429" s="243"/>
      <c r="N429" s="244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173</v>
      </c>
      <c r="AU429" s="17" t="s">
        <v>82</v>
      </c>
    </row>
    <row r="430" s="2" customFormat="1">
      <c r="A430" s="38"/>
      <c r="B430" s="39"/>
      <c r="C430" s="40"/>
      <c r="D430" s="245" t="s">
        <v>175</v>
      </c>
      <c r="E430" s="40"/>
      <c r="F430" s="246" t="s">
        <v>510</v>
      </c>
      <c r="G430" s="40"/>
      <c r="H430" s="40"/>
      <c r="I430" s="242"/>
      <c r="J430" s="40"/>
      <c r="K430" s="40"/>
      <c r="L430" s="44"/>
      <c r="M430" s="243"/>
      <c r="N430" s="244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175</v>
      </c>
      <c r="AU430" s="17" t="s">
        <v>82</v>
      </c>
    </row>
    <row r="431" s="2" customFormat="1">
      <c r="A431" s="38"/>
      <c r="B431" s="39"/>
      <c r="C431" s="40"/>
      <c r="D431" s="240" t="s">
        <v>206</v>
      </c>
      <c r="E431" s="40"/>
      <c r="F431" s="279" t="s">
        <v>511</v>
      </c>
      <c r="G431" s="40"/>
      <c r="H431" s="40"/>
      <c r="I431" s="242"/>
      <c r="J431" s="40"/>
      <c r="K431" s="40"/>
      <c r="L431" s="44"/>
      <c r="M431" s="243"/>
      <c r="N431" s="244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206</v>
      </c>
      <c r="AU431" s="17" t="s">
        <v>82</v>
      </c>
    </row>
    <row r="432" s="2" customFormat="1" ht="33" customHeight="1">
      <c r="A432" s="38"/>
      <c r="B432" s="39"/>
      <c r="C432" s="227" t="s">
        <v>717</v>
      </c>
      <c r="D432" s="227" t="s">
        <v>166</v>
      </c>
      <c r="E432" s="228" t="s">
        <v>718</v>
      </c>
      <c r="F432" s="229" t="s">
        <v>719</v>
      </c>
      <c r="G432" s="230" t="s">
        <v>216</v>
      </c>
      <c r="H432" s="231">
        <v>85.129999999999995</v>
      </c>
      <c r="I432" s="232"/>
      <c r="J432" s="233">
        <f>ROUND(I432*H432,2)</f>
        <v>0</v>
      </c>
      <c r="K432" s="229" t="s">
        <v>170</v>
      </c>
      <c r="L432" s="44"/>
      <c r="M432" s="234" t="s">
        <v>1</v>
      </c>
      <c r="N432" s="235" t="s">
        <v>38</v>
      </c>
      <c r="O432" s="91"/>
      <c r="P432" s="236">
        <f>O432*H432</f>
        <v>0</v>
      </c>
      <c r="Q432" s="236">
        <v>0</v>
      </c>
      <c r="R432" s="236">
        <f>Q432*H432</f>
        <v>0</v>
      </c>
      <c r="S432" s="236">
        <v>0</v>
      </c>
      <c r="T432" s="237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8" t="s">
        <v>171</v>
      </c>
      <c r="AT432" s="238" t="s">
        <v>166</v>
      </c>
      <c r="AU432" s="238" t="s">
        <v>82</v>
      </c>
      <c r="AY432" s="17" t="s">
        <v>164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7" t="s">
        <v>80</v>
      </c>
      <c r="BK432" s="239">
        <f>ROUND(I432*H432,2)</f>
        <v>0</v>
      </c>
      <c r="BL432" s="17" t="s">
        <v>171</v>
      </c>
      <c r="BM432" s="238" t="s">
        <v>720</v>
      </c>
    </row>
    <row r="433" s="2" customFormat="1">
      <c r="A433" s="38"/>
      <c r="B433" s="39"/>
      <c r="C433" s="40"/>
      <c r="D433" s="240" t="s">
        <v>173</v>
      </c>
      <c r="E433" s="40"/>
      <c r="F433" s="241" t="s">
        <v>721</v>
      </c>
      <c r="G433" s="40"/>
      <c r="H433" s="40"/>
      <c r="I433" s="242"/>
      <c r="J433" s="40"/>
      <c r="K433" s="40"/>
      <c r="L433" s="44"/>
      <c r="M433" s="243"/>
      <c r="N433" s="244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173</v>
      </c>
      <c r="AU433" s="17" t="s">
        <v>82</v>
      </c>
    </row>
    <row r="434" s="2" customFormat="1">
      <c r="A434" s="38"/>
      <c r="B434" s="39"/>
      <c r="C434" s="40"/>
      <c r="D434" s="245" t="s">
        <v>175</v>
      </c>
      <c r="E434" s="40"/>
      <c r="F434" s="246" t="s">
        <v>722</v>
      </c>
      <c r="G434" s="40"/>
      <c r="H434" s="40"/>
      <c r="I434" s="242"/>
      <c r="J434" s="40"/>
      <c r="K434" s="40"/>
      <c r="L434" s="44"/>
      <c r="M434" s="243"/>
      <c r="N434" s="244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175</v>
      </c>
      <c r="AU434" s="17" t="s">
        <v>82</v>
      </c>
    </row>
    <row r="435" s="2" customFormat="1">
      <c r="A435" s="38"/>
      <c r="B435" s="39"/>
      <c r="C435" s="40"/>
      <c r="D435" s="240" t="s">
        <v>206</v>
      </c>
      <c r="E435" s="40"/>
      <c r="F435" s="279" t="s">
        <v>723</v>
      </c>
      <c r="G435" s="40"/>
      <c r="H435" s="40"/>
      <c r="I435" s="242"/>
      <c r="J435" s="40"/>
      <c r="K435" s="40"/>
      <c r="L435" s="44"/>
      <c r="M435" s="290"/>
      <c r="N435" s="291"/>
      <c r="O435" s="292"/>
      <c r="P435" s="292"/>
      <c r="Q435" s="292"/>
      <c r="R435" s="292"/>
      <c r="S435" s="292"/>
      <c r="T435" s="293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206</v>
      </c>
      <c r="AU435" s="17" t="s">
        <v>82</v>
      </c>
    </row>
    <row r="436" s="2" customFormat="1" ht="6.96" customHeight="1">
      <c r="A436" s="38"/>
      <c r="B436" s="66"/>
      <c r="C436" s="67"/>
      <c r="D436" s="67"/>
      <c r="E436" s="67"/>
      <c r="F436" s="67"/>
      <c r="G436" s="67"/>
      <c r="H436" s="67"/>
      <c r="I436" s="67"/>
      <c r="J436" s="67"/>
      <c r="K436" s="67"/>
      <c r="L436" s="44"/>
      <c r="M436" s="38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</row>
  </sheetData>
  <sheetProtection sheet="1" autoFilter="0" formatColumns="0" formatRows="0" objects="1" scenarios="1" spinCount="100000" saltValue="eS+D276k45rZRWma0BWkqQkJflXDYrID0De9TrhIoZbs15ZSiTpMtshFwGMVz4hZJESixqA/hdpLfaCfF0/Okg==" hashValue="9wjo62Z9+vxIdExT8/cNxshitI7TsW6ZNv3jYXiO+Yu6qI8mGLnfHay1BQtz2owsHQL0k+f0QpSD47DNeLZpNw==" algorithmName="SHA-512" password="CC35"/>
  <autoFilter ref="C126:K4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hyperlinks>
    <hyperlink ref="F132" r:id="rId1" display="https://podminky.urs.cz/item/CS_URS_2023_01/111203201"/>
    <hyperlink ref="F140" r:id="rId2" display="https://podminky.urs.cz/item/CS_URS_2023_01/112101102"/>
    <hyperlink ref="F143" r:id="rId3" display="https://podminky.urs.cz/item/CS_URS_2023_01/112155311"/>
    <hyperlink ref="F148" r:id="rId4" display="https://podminky.urs.cz/item/CS_URS_2023_01/162632511"/>
    <hyperlink ref="F155" r:id="rId5" display="https://podminky.urs.cz/item/CS_URS_2023_01/181311103"/>
    <hyperlink ref="F160" r:id="rId6" display="https://podminky.urs.cz/item/CS_URS_2023_01/181411122"/>
    <hyperlink ref="F170" r:id="rId7" display="https://podminky.urs.cz/item/CS_URS_2023_01/317221111"/>
    <hyperlink ref="F177" r:id="rId8" display="https://podminky.urs.cz/item/CS_URS_2023_01/317321118"/>
    <hyperlink ref="F183" r:id="rId9" display="https://podminky.urs.cz/item/CS_URS_2023_01/317321191"/>
    <hyperlink ref="F188" r:id="rId10" display="https://podminky.urs.cz/item/CS_URS_2023_01/317353121"/>
    <hyperlink ref="F198" r:id="rId11" display="https://podminky.urs.cz/item/CS_URS_2023_01/317353221"/>
    <hyperlink ref="F202" r:id="rId12" display="https://podminky.urs.cz/item/CS_URS_2023_01/317361116"/>
    <hyperlink ref="F206" r:id="rId13" display="https://podminky.urs.cz/item/CS_URS_2023_01/334213111"/>
    <hyperlink ref="F215" r:id="rId14" display="https://podminky.urs.cz/item/CS_URS_2023_01/273361411"/>
    <hyperlink ref="F222" r:id="rId15" display="https://podminky.urs.cz/item/CS_URS_2023_01/465513157"/>
    <hyperlink ref="F231" r:id="rId16" display="https://podminky.urs.cz/item/CS_URS_2023_01/938131111"/>
    <hyperlink ref="F241" r:id="rId17" display="https://podminky.urs.cz/item/CS_URS_2023_01/941111121"/>
    <hyperlink ref="F253" r:id="rId18" display="https://podminky.urs.cz/item/CS_URS_2023_01/941111212"/>
    <hyperlink ref="F258" r:id="rId19" display="https://podminky.urs.cz/item/CS_URS_2023_01/941111821"/>
    <hyperlink ref="F263" r:id="rId20" display="https://podminky.urs.cz/item/CS_URS_2023_01/952904152"/>
    <hyperlink ref="F273" r:id="rId21" display="https://podminky.urs.cz/item/CS_URS_2023_01/966023211"/>
    <hyperlink ref="F280" r:id="rId22" display="https://podminky.urs.cz/item/CS_URS_2023_01/985131111"/>
    <hyperlink ref="F287" r:id="rId23" display="https://podminky.urs.cz/item/CS_URS_2023_01/985142113"/>
    <hyperlink ref="F303" r:id="rId24" display="https://podminky.urs.cz/item/CS_URS_2023_01/985223212"/>
    <hyperlink ref="F328" r:id="rId25" display="https://podminky.urs.cz/item/CS_URS_2023_01/985231111"/>
    <hyperlink ref="F333" r:id="rId26" display="https://podminky.urs.cz/item/CS_URS_2023_01/985231112"/>
    <hyperlink ref="F358" r:id="rId27" display="https://podminky.urs.cz/item/CS_URS_2023_01/985231192"/>
    <hyperlink ref="F364" r:id="rId28" display="https://podminky.urs.cz/item/CS_URS_2023_01/985232112"/>
    <hyperlink ref="F369" r:id="rId29" display="https://podminky.urs.cz/item/CS_URS_2023_01/985233111"/>
    <hyperlink ref="F375" r:id="rId30" display="https://podminky.urs.cz/item/CS_URS_2023_01/985233121"/>
    <hyperlink ref="F379" r:id="rId31" display="https://podminky.urs.cz/item/CS_URS_2023_01/985233912"/>
    <hyperlink ref="F385" r:id="rId32" display="https://podminky.urs.cz/item/CS_URS_2023_01/985331115"/>
    <hyperlink ref="F396" r:id="rId33" display="https://podminky.urs.cz/item/CS_URS_2023_01/997013873"/>
    <hyperlink ref="F404" r:id="rId34" display="https://podminky.urs.cz/item/CS_URS_2023_01/997211111"/>
    <hyperlink ref="F408" r:id="rId35" display="https://podminky.urs.cz/item/CS_URS_2023_01/997211119"/>
    <hyperlink ref="F413" r:id="rId36" display="https://podminky.urs.cz/item/CS_URS_2023_01/997211511"/>
    <hyperlink ref="F417" r:id="rId37" display="https://podminky.urs.cz/item/CS_URS_2023_01/997211519"/>
    <hyperlink ref="F423" r:id="rId38" display="https://podminky.urs.cz/item/CS_URS_2023_01/997211611"/>
    <hyperlink ref="F430" r:id="rId39" display="https://podminky.urs.cz/item/CS_URS_2023_01/998212111"/>
    <hyperlink ref="F434" r:id="rId40" display="https://podminky.urs.cz/item/CS_URS_2023_01/99821219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547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724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ROUND((SUM(BE124:BE140)),  2)</f>
        <v>0</v>
      </c>
      <c r="G35" s="38"/>
      <c r="H35" s="38"/>
      <c r="I35" s="165">
        <v>0.20999999999999999</v>
      </c>
      <c r="J35" s="164">
        <f>ROUND(((SUM(BE124:BE140))*I35),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ROUND((SUM(BF124:BF140)),  2)</f>
        <v>0</v>
      </c>
      <c r="G36" s="38"/>
      <c r="H36" s="38"/>
      <c r="I36" s="165">
        <v>0.14999999999999999</v>
      </c>
      <c r="J36" s="164">
        <f>ROUND(((SUM(BF124:BF140))*I36),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ROUND((SUM(BG124:BG140)),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ROUND((SUM(BH124:BH140)),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ROUND((SUM(BI124:BI140)),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547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VRN - km 18,491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520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521</v>
      </c>
      <c r="E100" s="197"/>
      <c r="F100" s="197"/>
      <c r="G100" s="197"/>
      <c r="H100" s="197"/>
      <c r="I100" s="197"/>
      <c r="J100" s="198">
        <f>J126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522</v>
      </c>
      <c r="E101" s="197"/>
      <c r="F101" s="197"/>
      <c r="G101" s="197"/>
      <c r="H101" s="197"/>
      <c r="I101" s="197"/>
      <c r="J101" s="198">
        <f>J131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523</v>
      </c>
      <c r="E102" s="197"/>
      <c r="F102" s="197"/>
      <c r="G102" s="197"/>
      <c r="H102" s="197"/>
      <c r="I102" s="197"/>
      <c r="J102" s="198">
        <f>J136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Oprava mostních objektů v úseku Chomutov - Vejprty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4" t="s">
        <v>547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134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02 - VRN - km 18,491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17. 4. 2023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0"/>
      <c r="B123" s="201"/>
      <c r="C123" s="202" t="s">
        <v>150</v>
      </c>
      <c r="D123" s="203" t="s">
        <v>58</v>
      </c>
      <c r="E123" s="203" t="s">
        <v>54</v>
      </c>
      <c r="F123" s="203" t="s">
        <v>55</v>
      </c>
      <c r="G123" s="203" t="s">
        <v>151</v>
      </c>
      <c r="H123" s="203" t="s">
        <v>152</v>
      </c>
      <c r="I123" s="203" t="s">
        <v>153</v>
      </c>
      <c r="J123" s="203" t="s">
        <v>138</v>
      </c>
      <c r="K123" s="204" t="s">
        <v>154</v>
      </c>
      <c r="L123" s="205"/>
      <c r="M123" s="100" t="s">
        <v>1</v>
      </c>
      <c r="N123" s="101" t="s">
        <v>37</v>
      </c>
      <c r="O123" s="101" t="s">
        <v>155</v>
      </c>
      <c r="P123" s="101" t="s">
        <v>156</v>
      </c>
      <c r="Q123" s="101" t="s">
        <v>157</v>
      </c>
      <c r="R123" s="101" t="s">
        <v>158</v>
      </c>
      <c r="S123" s="101" t="s">
        <v>159</v>
      </c>
      <c r="T123" s="102" t="s">
        <v>160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8"/>
      <c r="B124" s="39"/>
      <c r="C124" s="107" t="s">
        <v>161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</f>
        <v>0</v>
      </c>
      <c r="Q124" s="104"/>
      <c r="R124" s="208">
        <f>R125</f>
        <v>0</v>
      </c>
      <c r="S124" s="104"/>
      <c r="T124" s="209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140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72</v>
      </c>
      <c r="E125" s="214" t="s">
        <v>524</v>
      </c>
      <c r="F125" s="214" t="s">
        <v>525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P126+P131+P136</f>
        <v>0</v>
      </c>
      <c r="Q125" s="219"/>
      <c r="R125" s="220">
        <f>R126+R131+R136</f>
        <v>0</v>
      </c>
      <c r="S125" s="219"/>
      <c r="T125" s="221">
        <f>T126+T131+T136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199</v>
      </c>
      <c r="AT125" s="223" t="s">
        <v>72</v>
      </c>
      <c r="AU125" s="223" t="s">
        <v>73</v>
      </c>
      <c r="AY125" s="222" t="s">
        <v>164</v>
      </c>
      <c r="BK125" s="224">
        <f>BK126+BK131+BK136</f>
        <v>0</v>
      </c>
    </row>
    <row r="126" s="12" customFormat="1" ht="22.8" customHeight="1">
      <c r="A126" s="12"/>
      <c r="B126" s="211"/>
      <c r="C126" s="212"/>
      <c r="D126" s="213" t="s">
        <v>72</v>
      </c>
      <c r="E126" s="225" t="s">
        <v>526</v>
      </c>
      <c r="F126" s="225" t="s">
        <v>527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SUM(P127:P130)</f>
        <v>0</v>
      </c>
      <c r="Q126" s="219"/>
      <c r="R126" s="220">
        <f>SUM(R127:R130)</f>
        <v>0</v>
      </c>
      <c r="S126" s="219"/>
      <c r="T126" s="221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199</v>
      </c>
      <c r="AT126" s="223" t="s">
        <v>72</v>
      </c>
      <c r="AU126" s="223" t="s">
        <v>80</v>
      </c>
      <c r="AY126" s="222" t="s">
        <v>164</v>
      </c>
      <c r="BK126" s="224">
        <f>SUM(BK127:BK130)</f>
        <v>0</v>
      </c>
    </row>
    <row r="127" s="2" customFormat="1" ht="16.5" customHeight="1">
      <c r="A127" s="38"/>
      <c r="B127" s="39"/>
      <c r="C127" s="227" t="s">
        <v>80</v>
      </c>
      <c r="D127" s="227" t="s">
        <v>166</v>
      </c>
      <c r="E127" s="228" t="s">
        <v>528</v>
      </c>
      <c r="F127" s="229" t="s">
        <v>529</v>
      </c>
      <c r="G127" s="230" t="s">
        <v>530</v>
      </c>
      <c r="H127" s="231">
        <v>1</v>
      </c>
      <c r="I127" s="232"/>
      <c r="J127" s="233">
        <f>ROUND(I127*H127,2)</f>
        <v>0</v>
      </c>
      <c r="K127" s="229" t="s">
        <v>170</v>
      </c>
      <c r="L127" s="44"/>
      <c r="M127" s="234" t="s">
        <v>1</v>
      </c>
      <c r="N127" s="235" t="s">
        <v>38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171</v>
      </c>
      <c r="AT127" s="238" t="s">
        <v>166</v>
      </c>
      <c r="AU127" s="238" t="s">
        <v>82</v>
      </c>
      <c r="AY127" s="17" t="s">
        <v>164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80</v>
      </c>
      <c r="BK127" s="239">
        <f>ROUND(I127*H127,2)</f>
        <v>0</v>
      </c>
      <c r="BL127" s="17" t="s">
        <v>171</v>
      </c>
      <c r="BM127" s="238" t="s">
        <v>725</v>
      </c>
    </row>
    <row r="128" s="2" customFormat="1">
      <c r="A128" s="38"/>
      <c r="B128" s="39"/>
      <c r="C128" s="40"/>
      <c r="D128" s="240" t="s">
        <v>173</v>
      </c>
      <c r="E128" s="40"/>
      <c r="F128" s="241" t="s">
        <v>529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173</v>
      </c>
      <c r="AU128" s="17" t="s">
        <v>82</v>
      </c>
    </row>
    <row r="129" s="2" customFormat="1">
      <c r="A129" s="38"/>
      <c r="B129" s="39"/>
      <c r="C129" s="40"/>
      <c r="D129" s="245" t="s">
        <v>175</v>
      </c>
      <c r="E129" s="40"/>
      <c r="F129" s="246" t="s">
        <v>532</v>
      </c>
      <c r="G129" s="40"/>
      <c r="H129" s="40"/>
      <c r="I129" s="242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82</v>
      </c>
    </row>
    <row r="130" s="2" customFormat="1">
      <c r="A130" s="38"/>
      <c r="B130" s="39"/>
      <c r="C130" s="40"/>
      <c r="D130" s="240" t="s">
        <v>206</v>
      </c>
      <c r="E130" s="40"/>
      <c r="F130" s="279" t="s">
        <v>726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206</v>
      </c>
      <c r="AU130" s="17" t="s">
        <v>82</v>
      </c>
    </row>
    <row r="131" s="12" customFormat="1" ht="22.8" customHeight="1">
      <c r="A131" s="12"/>
      <c r="B131" s="211"/>
      <c r="C131" s="212"/>
      <c r="D131" s="213" t="s">
        <v>72</v>
      </c>
      <c r="E131" s="225" t="s">
        <v>534</v>
      </c>
      <c r="F131" s="225" t="s">
        <v>535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SUM(P132:P135)</f>
        <v>0</v>
      </c>
      <c r="Q131" s="219"/>
      <c r="R131" s="220">
        <f>SUM(R132:R135)</f>
        <v>0</v>
      </c>
      <c r="S131" s="219"/>
      <c r="T131" s="22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199</v>
      </c>
      <c r="AT131" s="223" t="s">
        <v>72</v>
      </c>
      <c r="AU131" s="223" t="s">
        <v>80</v>
      </c>
      <c r="AY131" s="222" t="s">
        <v>164</v>
      </c>
      <c r="BK131" s="224">
        <f>SUM(BK132:BK135)</f>
        <v>0</v>
      </c>
    </row>
    <row r="132" s="2" customFormat="1" ht="16.5" customHeight="1">
      <c r="A132" s="38"/>
      <c r="B132" s="39"/>
      <c r="C132" s="227" t="s">
        <v>82</v>
      </c>
      <c r="D132" s="227" t="s">
        <v>166</v>
      </c>
      <c r="E132" s="228" t="s">
        <v>536</v>
      </c>
      <c r="F132" s="229" t="s">
        <v>535</v>
      </c>
      <c r="G132" s="230" t="s">
        <v>530</v>
      </c>
      <c r="H132" s="231">
        <v>1</v>
      </c>
      <c r="I132" s="232"/>
      <c r="J132" s="233">
        <f>ROUND(I132*H132,2)</f>
        <v>0</v>
      </c>
      <c r="K132" s="229" t="s">
        <v>170</v>
      </c>
      <c r="L132" s="44"/>
      <c r="M132" s="234" t="s">
        <v>1</v>
      </c>
      <c r="N132" s="235" t="s">
        <v>38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171</v>
      </c>
      <c r="AT132" s="238" t="s">
        <v>166</v>
      </c>
      <c r="AU132" s="238" t="s">
        <v>82</v>
      </c>
      <c r="AY132" s="17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80</v>
      </c>
      <c r="BK132" s="239">
        <f>ROUND(I132*H132,2)</f>
        <v>0</v>
      </c>
      <c r="BL132" s="17" t="s">
        <v>171</v>
      </c>
      <c r="BM132" s="238" t="s">
        <v>727</v>
      </c>
    </row>
    <row r="133" s="2" customFormat="1">
      <c r="A133" s="38"/>
      <c r="B133" s="39"/>
      <c r="C133" s="40"/>
      <c r="D133" s="240" t="s">
        <v>173</v>
      </c>
      <c r="E133" s="40"/>
      <c r="F133" s="241" t="s">
        <v>535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173</v>
      </c>
      <c r="AU133" s="17" t="s">
        <v>82</v>
      </c>
    </row>
    <row r="134" s="2" customFormat="1">
      <c r="A134" s="38"/>
      <c r="B134" s="39"/>
      <c r="C134" s="40"/>
      <c r="D134" s="245" t="s">
        <v>175</v>
      </c>
      <c r="E134" s="40"/>
      <c r="F134" s="246" t="s">
        <v>538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82</v>
      </c>
    </row>
    <row r="135" s="2" customFormat="1">
      <c r="A135" s="38"/>
      <c r="B135" s="39"/>
      <c r="C135" s="40"/>
      <c r="D135" s="240" t="s">
        <v>206</v>
      </c>
      <c r="E135" s="40"/>
      <c r="F135" s="279" t="s">
        <v>539</v>
      </c>
      <c r="G135" s="40"/>
      <c r="H135" s="40"/>
      <c r="I135" s="242"/>
      <c r="J135" s="40"/>
      <c r="K135" s="40"/>
      <c r="L135" s="44"/>
      <c r="M135" s="243"/>
      <c r="N135" s="244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206</v>
      </c>
      <c r="AU135" s="17" t="s">
        <v>82</v>
      </c>
    </row>
    <row r="136" s="12" customFormat="1" ht="22.8" customHeight="1">
      <c r="A136" s="12"/>
      <c r="B136" s="211"/>
      <c r="C136" s="212"/>
      <c r="D136" s="213" t="s">
        <v>72</v>
      </c>
      <c r="E136" s="225" t="s">
        <v>540</v>
      </c>
      <c r="F136" s="225" t="s">
        <v>541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SUM(P137:P140)</f>
        <v>0</v>
      </c>
      <c r="Q136" s="219"/>
      <c r="R136" s="220">
        <f>SUM(R137:R140)</f>
        <v>0</v>
      </c>
      <c r="S136" s="219"/>
      <c r="T136" s="221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199</v>
      </c>
      <c r="AT136" s="223" t="s">
        <v>72</v>
      </c>
      <c r="AU136" s="223" t="s">
        <v>80</v>
      </c>
      <c r="AY136" s="222" t="s">
        <v>164</v>
      </c>
      <c r="BK136" s="224">
        <f>SUM(BK137:BK140)</f>
        <v>0</v>
      </c>
    </row>
    <row r="137" s="2" customFormat="1" ht="16.5" customHeight="1">
      <c r="A137" s="38"/>
      <c r="B137" s="39"/>
      <c r="C137" s="227" t="s">
        <v>111</v>
      </c>
      <c r="D137" s="227" t="s">
        <v>166</v>
      </c>
      <c r="E137" s="228" t="s">
        <v>542</v>
      </c>
      <c r="F137" s="229" t="s">
        <v>541</v>
      </c>
      <c r="G137" s="230" t="s">
        <v>530</v>
      </c>
      <c r="H137" s="231">
        <v>1</v>
      </c>
      <c r="I137" s="232"/>
      <c r="J137" s="233">
        <f>ROUND(I137*H137,2)</f>
        <v>0</v>
      </c>
      <c r="K137" s="229" t="s">
        <v>170</v>
      </c>
      <c r="L137" s="44"/>
      <c r="M137" s="234" t="s">
        <v>1</v>
      </c>
      <c r="N137" s="235" t="s">
        <v>38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543</v>
      </c>
      <c r="AT137" s="238" t="s">
        <v>166</v>
      </c>
      <c r="AU137" s="238" t="s">
        <v>82</v>
      </c>
      <c r="AY137" s="17" t="s">
        <v>164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80</v>
      </c>
      <c r="BK137" s="239">
        <f>ROUND(I137*H137,2)</f>
        <v>0</v>
      </c>
      <c r="BL137" s="17" t="s">
        <v>543</v>
      </c>
      <c r="BM137" s="238" t="s">
        <v>728</v>
      </c>
    </row>
    <row r="138" s="2" customFormat="1">
      <c r="A138" s="38"/>
      <c r="B138" s="39"/>
      <c r="C138" s="40"/>
      <c r="D138" s="240" t="s">
        <v>173</v>
      </c>
      <c r="E138" s="40"/>
      <c r="F138" s="241" t="s">
        <v>541</v>
      </c>
      <c r="G138" s="40"/>
      <c r="H138" s="40"/>
      <c r="I138" s="242"/>
      <c r="J138" s="40"/>
      <c r="K138" s="40"/>
      <c r="L138" s="44"/>
      <c r="M138" s="243"/>
      <c r="N138" s="244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173</v>
      </c>
      <c r="AU138" s="17" t="s">
        <v>82</v>
      </c>
    </row>
    <row r="139" s="2" customFormat="1">
      <c r="A139" s="38"/>
      <c r="B139" s="39"/>
      <c r="C139" s="40"/>
      <c r="D139" s="245" t="s">
        <v>175</v>
      </c>
      <c r="E139" s="40"/>
      <c r="F139" s="246" t="s">
        <v>545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82</v>
      </c>
    </row>
    <row r="140" s="2" customFormat="1">
      <c r="A140" s="38"/>
      <c r="B140" s="39"/>
      <c r="C140" s="40"/>
      <c r="D140" s="240" t="s">
        <v>206</v>
      </c>
      <c r="E140" s="40"/>
      <c r="F140" s="279" t="s">
        <v>723</v>
      </c>
      <c r="G140" s="40"/>
      <c r="H140" s="40"/>
      <c r="I140" s="242"/>
      <c r="J140" s="40"/>
      <c r="K140" s="40"/>
      <c r="L140" s="44"/>
      <c r="M140" s="290"/>
      <c r="N140" s="291"/>
      <c r="O140" s="292"/>
      <c r="P140" s="292"/>
      <c r="Q140" s="292"/>
      <c r="R140" s="292"/>
      <c r="S140" s="292"/>
      <c r="T140" s="2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206</v>
      </c>
      <c r="AU140" s="17" t="s">
        <v>82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3HDg/kCL4OOUpiEeTeY+0i/Dx78/Rh4zxJnbvpxlBxRnELNqlo6faeOb5U4dbNuUv+lO831poLeuPub6VzeN5g==" hashValue="btvFzm5bNAtLVBFqBc5FfMjRc6m++Qkt1vQTMFHpkyYGRZS/VkOE1BekED43pyW8TVKRNwYmNDiBTbF2R03jcw==" algorithmName="SHA-512" password="CC35"/>
  <autoFilter ref="C123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9" r:id="rId1" display="https://podminky.urs.cz/item/CS_URS_2023_01/013002000"/>
    <hyperlink ref="F134" r:id="rId2" display="https://podminky.urs.cz/item/CS_URS_2023_01/030001000"/>
    <hyperlink ref="F139" r:id="rId3" display="https://podminky.urs.cz/item/CS_URS_2023_01/06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729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730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ROUND((SUM(BE129:BE621)),  2)</f>
        <v>0</v>
      </c>
      <c r="G35" s="38"/>
      <c r="H35" s="38"/>
      <c r="I35" s="165">
        <v>0.20999999999999999</v>
      </c>
      <c r="J35" s="164">
        <f>ROUND(((SUM(BE129:BE621))*I35),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ROUND((SUM(BF129:BF621)),  2)</f>
        <v>0</v>
      </c>
      <c r="G36" s="38"/>
      <c r="H36" s="38"/>
      <c r="I36" s="165">
        <v>0.14999999999999999</v>
      </c>
      <c r="J36" s="164">
        <f>ROUND(((SUM(BF129:BF621))*I36),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ROUND((SUM(BG129:BG621)),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ROUND((SUM(BH129:BH621)),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ROUND((SUM(BI129:BI621)),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729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ZRN - km 20,057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141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142</v>
      </c>
      <c r="E100" s="197"/>
      <c r="F100" s="197"/>
      <c r="G100" s="197"/>
      <c r="H100" s="197"/>
      <c r="I100" s="197"/>
      <c r="J100" s="198">
        <f>J131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143</v>
      </c>
      <c r="E101" s="197"/>
      <c r="F101" s="197"/>
      <c r="G101" s="197"/>
      <c r="H101" s="197"/>
      <c r="I101" s="197"/>
      <c r="J101" s="198">
        <f>J175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144</v>
      </c>
      <c r="E102" s="197"/>
      <c r="F102" s="197"/>
      <c r="G102" s="197"/>
      <c r="H102" s="197"/>
      <c r="I102" s="197"/>
      <c r="J102" s="198">
        <f>J208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145</v>
      </c>
      <c r="E103" s="197"/>
      <c r="F103" s="197"/>
      <c r="G103" s="197"/>
      <c r="H103" s="197"/>
      <c r="I103" s="197"/>
      <c r="J103" s="198">
        <f>J244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731</v>
      </c>
      <c r="E104" s="197"/>
      <c r="F104" s="197"/>
      <c r="G104" s="197"/>
      <c r="H104" s="197"/>
      <c r="I104" s="197"/>
      <c r="J104" s="198">
        <f>J264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732</v>
      </c>
      <c r="E105" s="197"/>
      <c r="F105" s="197"/>
      <c r="G105" s="197"/>
      <c r="H105" s="197"/>
      <c r="I105" s="197"/>
      <c r="J105" s="198">
        <f>J284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147</v>
      </c>
      <c r="E106" s="197"/>
      <c r="F106" s="197"/>
      <c r="G106" s="197"/>
      <c r="H106" s="197"/>
      <c r="I106" s="197"/>
      <c r="J106" s="198">
        <f>J587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148</v>
      </c>
      <c r="E107" s="197"/>
      <c r="F107" s="197"/>
      <c r="G107" s="197"/>
      <c r="H107" s="197"/>
      <c r="I107" s="197"/>
      <c r="J107" s="198">
        <f>J617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4" t="str">
        <f>E7</f>
        <v>Oprava mostních objektů v úseku Chomutov - Vejprty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132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4" t="s">
        <v>729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134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E11</f>
        <v>01 - ZRN - km 20,057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F14</f>
        <v xml:space="preserve"> </v>
      </c>
      <c r="G123" s="40"/>
      <c r="H123" s="40"/>
      <c r="I123" s="32" t="s">
        <v>22</v>
      </c>
      <c r="J123" s="79" t="str">
        <f>IF(J14="","",J14)</f>
        <v>17. 4. 2023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E17</f>
        <v xml:space="preserve"> </v>
      </c>
      <c r="G125" s="40"/>
      <c r="H125" s="40"/>
      <c r="I125" s="32" t="s">
        <v>29</v>
      </c>
      <c r="J125" s="36" t="str">
        <f>E23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IF(E20="","",E20)</f>
        <v>Vyplň údaj</v>
      </c>
      <c r="G126" s="40"/>
      <c r="H126" s="40"/>
      <c r="I126" s="32" t="s">
        <v>31</v>
      </c>
      <c r="J126" s="36" t="str">
        <f>E26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0"/>
      <c r="B128" s="201"/>
      <c r="C128" s="202" t="s">
        <v>150</v>
      </c>
      <c r="D128" s="203" t="s">
        <v>58</v>
      </c>
      <c r="E128" s="203" t="s">
        <v>54</v>
      </c>
      <c r="F128" s="203" t="s">
        <v>55</v>
      </c>
      <c r="G128" s="203" t="s">
        <v>151</v>
      </c>
      <c r="H128" s="203" t="s">
        <v>152</v>
      </c>
      <c r="I128" s="203" t="s">
        <v>153</v>
      </c>
      <c r="J128" s="203" t="s">
        <v>138</v>
      </c>
      <c r="K128" s="204" t="s">
        <v>154</v>
      </c>
      <c r="L128" s="205"/>
      <c r="M128" s="100" t="s">
        <v>1</v>
      </c>
      <c r="N128" s="101" t="s">
        <v>37</v>
      </c>
      <c r="O128" s="101" t="s">
        <v>155</v>
      </c>
      <c r="P128" s="101" t="s">
        <v>156</v>
      </c>
      <c r="Q128" s="101" t="s">
        <v>157</v>
      </c>
      <c r="R128" s="101" t="s">
        <v>158</v>
      </c>
      <c r="S128" s="101" t="s">
        <v>159</v>
      </c>
      <c r="T128" s="102" t="s">
        <v>160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8"/>
      <c r="B129" s="39"/>
      <c r="C129" s="107" t="s">
        <v>161</v>
      </c>
      <c r="D129" s="40"/>
      <c r="E129" s="40"/>
      <c r="F129" s="40"/>
      <c r="G129" s="40"/>
      <c r="H129" s="40"/>
      <c r="I129" s="40"/>
      <c r="J129" s="206">
        <f>BK129</f>
        <v>0</v>
      </c>
      <c r="K129" s="40"/>
      <c r="L129" s="44"/>
      <c r="M129" s="103"/>
      <c r="N129" s="207"/>
      <c r="O129" s="104"/>
      <c r="P129" s="208">
        <f>P130</f>
        <v>0</v>
      </c>
      <c r="Q129" s="104"/>
      <c r="R129" s="208">
        <f>R130</f>
        <v>66.53932778980419</v>
      </c>
      <c r="S129" s="104"/>
      <c r="T129" s="209">
        <f>T130</f>
        <v>73.842453999999989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140</v>
      </c>
      <c r="BK129" s="210">
        <f>BK130</f>
        <v>0</v>
      </c>
    </row>
    <row r="130" s="12" customFormat="1" ht="25.92" customHeight="1">
      <c r="A130" s="12"/>
      <c r="B130" s="211"/>
      <c r="C130" s="212"/>
      <c r="D130" s="213" t="s">
        <v>72</v>
      </c>
      <c r="E130" s="214" t="s">
        <v>162</v>
      </c>
      <c r="F130" s="214" t="s">
        <v>163</v>
      </c>
      <c r="G130" s="212"/>
      <c r="H130" s="212"/>
      <c r="I130" s="215"/>
      <c r="J130" s="216">
        <f>BK130</f>
        <v>0</v>
      </c>
      <c r="K130" s="212"/>
      <c r="L130" s="217"/>
      <c r="M130" s="218"/>
      <c r="N130" s="219"/>
      <c r="O130" s="219"/>
      <c r="P130" s="220">
        <f>P131+P175+P208+P244+P264+P284+P587+P617</f>
        <v>0</v>
      </c>
      <c r="Q130" s="219"/>
      <c r="R130" s="220">
        <f>R131+R175+R208+R244+R264+R284+R587+R617</f>
        <v>66.53932778980419</v>
      </c>
      <c r="S130" s="219"/>
      <c r="T130" s="221">
        <f>T131+T175+T208+T244+T264+T284+T587+T617</f>
        <v>73.842453999999989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80</v>
      </c>
      <c r="AT130" s="223" t="s">
        <v>72</v>
      </c>
      <c r="AU130" s="223" t="s">
        <v>73</v>
      </c>
      <c r="AY130" s="222" t="s">
        <v>164</v>
      </c>
      <c r="BK130" s="224">
        <f>BK131+BK175+BK208+BK244+BK264+BK284+BK587+BK617</f>
        <v>0</v>
      </c>
    </row>
    <row r="131" s="12" customFormat="1" ht="22.8" customHeight="1">
      <c r="A131" s="12"/>
      <c r="B131" s="211"/>
      <c r="C131" s="212"/>
      <c r="D131" s="213" t="s">
        <v>72</v>
      </c>
      <c r="E131" s="225" t="s">
        <v>80</v>
      </c>
      <c r="F131" s="225" t="s">
        <v>165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SUM(P132:P174)</f>
        <v>0</v>
      </c>
      <c r="Q131" s="219"/>
      <c r="R131" s="220">
        <f>SUM(R132:R174)</f>
        <v>0.085848928500000005</v>
      </c>
      <c r="S131" s="219"/>
      <c r="T131" s="221">
        <f>SUM(T132:T174)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80</v>
      </c>
      <c r="AT131" s="223" t="s">
        <v>72</v>
      </c>
      <c r="AU131" s="223" t="s">
        <v>80</v>
      </c>
      <c r="AY131" s="222" t="s">
        <v>164</v>
      </c>
      <c r="BK131" s="224">
        <f>SUM(BK132:BK174)</f>
        <v>0</v>
      </c>
    </row>
    <row r="132" s="2" customFormat="1" ht="37.8" customHeight="1">
      <c r="A132" s="38"/>
      <c r="B132" s="39"/>
      <c r="C132" s="227" t="s">
        <v>80</v>
      </c>
      <c r="D132" s="227" t="s">
        <v>166</v>
      </c>
      <c r="E132" s="228" t="s">
        <v>167</v>
      </c>
      <c r="F132" s="229" t="s">
        <v>168</v>
      </c>
      <c r="G132" s="230" t="s">
        <v>169</v>
      </c>
      <c r="H132" s="231">
        <v>270.30000000000001</v>
      </c>
      <c r="I132" s="232"/>
      <c r="J132" s="233">
        <f>ROUND(I132*H132,2)</f>
        <v>0</v>
      </c>
      <c r="K132" s="229" t="s">
        <v>170</v>
      </c>
      <c r="L132" s="44"/>
      <c r="M132" s="234" t="s">
        <v>1</v>
      </c>
      <c r="N132" s="235" t="s">
        <v>38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171</v>
      </c>
      <c r="AT132" s="238" t="s">
        <v>166</v>
      </c>
      <c r="AU132" s="238" t="s">
        <v>82</v>
      </c>
      <c r="AY132" s="17" t="s">
        <v>164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80</v>
      </c>
      <c r="BK132" s="239">
        <f>ROUND(I132*H132,2)</f>
        <v>0</v>
      </c>
      <c r="BL132" s="17" t="s">
        <v>171</v>
      </c>
      <c r="BM132" s="238" t="s">
        <v>733</v>
      </c>
    </row>
    <row r="133" s="2" customFormat="1">
      <c r="A133" s="38"/>
      <c r="B133" s="39"/>
      <c r="C133" s="40"/>
      <c r="D133" s="240" t="s">
        <v>173</v>
      </c>
      <c r="E133" s="40"/>
      <c r="F133" s="241" t="s">
        <v>174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173</v>
      </c>
      <c r="AU133" s="17" t="s">
        <v>82</v>
      </c>
    </row>
    <row r="134" s="2" customFormat="1">
      <c r="A134" s="38"/>
      <c r="B134" s="39"/>
      <c r="C134" s="40"/>
      <c r="D134" s="245" t="s">
        <v>175</v>
      </c>
      <c r="E134" s="40"/>
      <c r="F134" s="246" t="s">
        <v>176</v>
      </c>
      <c r="G134" s="40"/>
      <c r="H134" s="40"/>
      <c r="I134" s="242"/>
      <c r="J134" s="40"/>
      <c r="K134" s="40"/>
      <c r="L134" s="44"/>
      <c r="M134" s="243"/>
      <c r="N134" s="244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82</v>
      </c>
    </row>
    <row r="135" s="13" customFormat="1">
      <c r="A135" s="13"/>
      <c r="B135" s="247"/>
      <c r="C135" s="248"/>
      <c r="D135" s="240" t="s">
        <v>177</v>
      </c>
      <c r="E135" s="249" t="s">
        <v>1</v>
      </c>
      <c r="F135" s="250" t="s">
        <v>734</v>
      </c>
      <c r="G135" s="248"/>
      <c r="H135" s="249" t="s">
        <v>1</v>
      </c>
      <c r="I135" s="251"/>
      <c r="J135" s="248"/>
      <c r="K135" s="248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177</v>
      </c>
      <c r="AU135" s="256" t="s">
        <v>82</v>
      </c>
      <c r="AV135" s="13" t="s">
        <v>80</v>
      </c>
      <c r="AW135" s="13" t="s">
        <v>30</v>
      </c>
      <c r="AX135" s="13" t="s">
        <v>73</v>
      </c>
      <c r="AY135" s="256" t="s">
        <v>164</v>
      </c>
    </row>
    <row r="136" s="14" customFormat="1">
      <c r="A136" s="14"/>
      <c r="B136" s="257"/>
      <c r="C136" s="258"/>
      <c r="D136" s="240" t="s">
        <v>177</v>
      </c>
      <c r="E136" s="259" t="s">
        <v>1</v>
      </c>
      <c r="F136" s="260" t="s">
        <v>735</v>
      </c>
      <c r="G136" s="258"/>
      <c r="H136" s="261">
        <v>39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177</v>
      </c>
      <c r="AU136" s="267" t="s">
        <v>82</v>
      </c>
      <c r="AV136" s="14" t="s">
        <v>82</v>
      </c>
      <c r="AW136" s="14" t="s">
        <v>30</v>
      </c>
      <c r="AX136" s="14" t="s">
        <v>73</v>
      </c>
      <c r="AY136" s="267" t="s">
        <v>164</v>
      </c>
    </row>
    <row r="137" s="13" customFormat="1">
      <c r="A137" s="13"/>
      <c r="B137" s="247"/>
      <c r="C137" s="248"/>
      <c r="D137" s="240" t="s">
        <v>177</v>
      </c>
      <c r="E137" s="249" t="s">
        <v>1</v>
      </c>
      <c r="F137" s="250" t="s">
        <v>736</v>
      </c>
      <c r="G137" s="248"/>
      <c r="H137" s="249" t="s">
        <v>1</v>
      </c>
      <c r="I137" s="251"/>
      <c r="J137" s="248"/>
      <c r="K137" s="248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177</v>
      </c>
      <c r="AU137" s="256" t="s">
        <v>82</v>
      </c>
      <c r="AV137" s="13" t="s">
        <v>80</v>
      </c>
      <c r="AW137" s="13" t="s">
        <v>30</v>
      </c>
      <c r="AX137" s="13" t="s">
        <v>73</v>
      </c>
      <c r="AY137" s="256" t="s">
        <v>164</v>
      </c>
    </row>
    <row r="138" s="14" customFormat="1">
      <c r="A138" s="14"/>
      <c r="B138" s="257"/>
      <c r="C138" s="258"/>
      <c r="D138" s="240" t="s">
        <v>177</v>
      </c>
      <c r="E138" s="259" t="s">
        <v>1</v>
      </c>
      <c r="F138" s="260" t="s">
        <v>737</v>
      </c>
      <c r="G138" s="258"/>
      <c r="H138" s="261">
        <v>179.30000000000001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177</v>
      </c>
      <c r="AU138" s="267" t="s">
        <v>82</v>
      </c>
      <c r="AV138" s="14" t="s">
        <v>82</v>
      </c>
      <c r="AW138" s="14" t="s">
        <v>30</v>
      </c>
      <c r="AX138" s="14" t="s">
        <v>73</v>
      </c>
      <c r="AY138" s="267" t="s">
        <v>164</v>
      </c>
    </row>
    <row r="139" s="13" customFormat="1">
      <c r="A139" s="13"/>
      <c r="B139" s="247"/>
      <c r="C139" s="248"/>
      <c r="D139" s="240" t="s">
        <v>177</v>
      </c>
      <c r="E139" s="249" t="s">
        <v>1</v>
      </c>
      <c r="F139" s="250" t="s">
        <v>738</v>
      </c>
      <c r="G139" s="248"/>
      <c r="H139" s="249" t="s">
        <v>1</v>
      </c>
      <c r="I139" s="251"/>
      <c r="J139" s="248"/>
      <c r="K139" s="248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177</v>
      </c>
      <c r="AU139" s="256" t="s">
        <v>82</v>
      </c>
      <c r="AV139" s="13" t="s">
        <v>80</v>
      </c>
      <c r="AW139" s="13" t="s">
        <v>30</v>
      </c>
      <c r="AX139" s="13" t="s">
        <v>73</v>
      </c>
      <c r="AY139" s="256" t="s">
        <v>164</v>
      </c>
    </row>
    <row r="140" s="14" customFormat="1">
      <c r="A140" s="14"/>
      <c r="B140" s="257"/>
      <c r="C140" s="258"/>
      <c r="D140" s="240" t="s">
        <v>177</v>
      </c>
      <c r="E140" s="259" t="s">
        <v>1</v>
      </c>
      <c r="F140" s="260" t="s">
        <v>739</v>
      </c>
      <c r="G140" s="258"/>
      <c r="H140" s="261">
        <v>52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177</v>
      </c>
      <c r="AU140" s="267" t="s">
        <v>82</v>
      </c>
      <c r="AV140" s="14" t="s">
        <v>82</v>
      </c>
      <c r="AW140" s="14" t="s">
        <v>30</v>
      </c>
      <c r="AX140" s="14" t="s">
        <v>73</v>
      </c>
      <c r="AY140" s="267" t="s">
        <v>164</v>
      </c>
    </row>
    <row r="141" s="15" customFormat="1">
      <c r="A141" s="15"/>
      <c r="B141" s="268"/>
      <c r="C141" s="269"/>
      <c r="D141" s="240" t="s">
        <v>177</v>
      </c>
      <c r="E141" s="270" t="s">
        <v>1</v>
      </c>
      <c r="F141" s="271" t="s">
        <v>182</v>
      </c>
      <c r="G141" s="269"/>
      <c r="H141" s="272">
        <v>270.30000000000001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8" t="s">
        <v>177</v>
      </c>
      <c r="AU141" s="278" t="s">
        <v>82</v>
      </c>
      <c r="AV141" s="15" t="s">
        <v>171</v>
      </c>
      <c r="AW141" s="15" t="s">
        <v>30</v>
      </c>
      <c r="AX141" s="15" t="s">
        <v>80</v>
      </c>
      <c r="AY141" s="278" t="s">
        <v>164</v>
      </c>
    </row>
    <row r="142" s="2" customFormat="1" ht="24.15" customHeight="1">
      <c r="A142" s="38"/>
      <c r="B142" s="39"/>
      <c r="C142" s="227" t="s">
        <v>82</v>
      </c>
      <c r="D142" s="227" t="s">
        <v>166</v>
      </c>
      <c r="E142" s="228" t="s">
        <v>189</v>
      </c>
      <c r="F142" s="229" t="s">
        <v>190</v>
      </c>
      <c r="G142" s="230" t="s">
        <v>169</v>
      </c>
      <c r="H142" s="231">
        <v>333.80000000000001</v>
      </c>
      <c r="I142" s="232"/>
      <c r="J142" s="233">
        <f>ROUND(I142*H142,2)</f>
        <v>0</v>
      </c>
      <c r="K142" s="229" t="s">
        <v>170</v>
      </c>
      <c r="L142" s="44"/>
      <c r="M142" s="234" t="s">
        <v>1</v>
      </c>
      <c r="N142" s="235" t="s">
        <v>38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171</v>
      </c>
      <c r="AT142" s="238" t="s">
        <v>166</v>
      </c>
      <c r="AU142" s="238" t="s">
        <v>82</v>
      </c>
      <c r="AY142" s="17" t="s">
        <v>164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80</v>
      </c>
      <c r="BK142" s="239">
        <f>ROUND(I142*H142,2)</f>
        <v>0</v>
      </c>
      <c r="BL142" s="17" t="s">
        <v>171</v>
      </c>
      <c r="BM142" s="238" t="s">
        <v>740</v>
      </c>
    </row>
    <row r="143" s="2" customFormat="1">
      <c r="A143" s="38"/>
      <c r="B143" s="39"/>
      <c r="C143" s="40"/>
      <c r="D143" s="240" t="s">
        <v>173</v>
      </c>
      <c r="E143" s="40"/>
      <c r="F143" s="241" t="s">
        <v>192</v>
      </c>
      <c r="G143" s="40"/>
      <c r="H143" s="40"/>
      <c r="I143" s="242"/>
      <c r="J143" s="40"/>
      <c r="K143" s="40"/>
      <c r="L143" s="44"/>
      <c r="M143" s="243"/>
      <c r="N143" s="244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173</v>
      </c>
      <c r="AU143" s="17" t="s">
        <v>82</v>
      </c>
    </row>
    <row r="144" s="2" customFormat="1">
      <c r="A144" s="38"/>
      <c r="B144" s="39"/>
      <c r="C144" s="40"/>
      <c r="D144" s="245" t="s">
        <v>175</v>
      </c>
      <c r="E144" s="40"/>
      <c r="F144" s="246" t="s">
        <v>193</v>
      </c>
      <c r="G144" s="40"/>
      <c r="H144" s="40"/>
      <c r="I144" s="242"/>
      <c r="J144" s="40"/>
      <c r="K144" s="40"/>
      <c r="L144" s="44"/>
      <c r="M144" s="243"/>
      <c r="N144" s="244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82</v>
      </c>
    </row>
    <row r="145" s="14" customFormat="1">
      <c r="A145" s="14"/>
      <c r="B145" s="257"/>
      <c r="C145" s="258"/>
      <c r="D145" s="240" t="s">
        <v>177</v>
      </c>
      <c r="E145" s="259" t="s">
        <v>1</v>
      </c>
      <c r="F145" s="260" t="s">
        <v>741</v>
      </c>
      <c r="G145" s="258"/>
      <c r="H145" s="261">
        <v>333.80000000000001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177</v>
      </c>
      <c r="AU145" s="267" t="s">
        <v>82</v>
      </c>
      <c r="AV145" s="14" t="s">
        <v>82</v>
      </c>
      <c r="AW145" s="14" t="s">
        <v>30</v>
      </c>
      <c r="AX145" s="14" t="s">
        <v>80</v>
      </c>
      <c r="AY145" s="267" t="s">
        <v>164</v>
      </c>
    </row>
    <row r="146" s="2" customFormat="1" ht="16.5" customHeight="1">
      <c r="A146" s="38"/>
      <c r="B146" s="39"/>
      <c r="C146" s="227" t="s">
        <v>111</v>
      </c>
      <c r="D146" s="227" t="s">
        <v>166</v>
      </c>
      <c r="E146" s="228" t="s">
        <v>742</v>
      </c>
      <c r="F146" s="229" t="s">
        <v>743</v>
      </c>
      <c r="G146" s="230" t="s">
        <v>692</v>
      </c>
      <c r="H146" s="231">
        <v>7.5</v>
      </c>
      <c r="I146" s="232"/>
      <c r="J146" s="233">
        <f>ROUND(I146*H146,2)</f>
        <v>0</v>
      </c>
      <c r="K146" s="229" t="s">
        <v>170</v>
      </c>
      <c r="L146" s="44"/>
      <c r="M146" s="234" t="s">
        <v>1</v>
      </c>
      <c r="N146" s="235" t="s">
        <v>38</v>
      </c>
      <c r="O146" s="91"/>
      <c r="P146" s="236">
        <f>O146*H146</f>
        <v>0</v>
      </c>
      <c r="Q146" s="236">
        <v>0.0100433238</v>
      </c>
      <c r="R146" s="236">
        <f>Q146*H146</f>
        <v>0.075324928499999999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171</v>
      </c>
      <c r="AT146" s="238" t="s">
        <v>166</v>
      </c>
      <c r="AU146" s="238" t="s">
        <v>82</v>
      </c>
      <c r="AY146" s="17" t="s">
        <v>164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80</v>
      </c>
      <c r="BK146" s="239">
        <f>ROUND(I146*H146,2)</f>
        <v>0</v>
      </c>
      <c r="BL146" s="17" t="s">
        <v>171</v>
      </c>
      <c r="BM146" s="238" t="s">
        <v>744</v>
      </c>
    </row>
    <row r="147" s="2" customFormat="1">
      <c r="A147" s="38"/>
      <c r="B147" s="39"/>
      <c r="C147" s="40"/>
      <c r="D147" s="240" t="s">
        <v>173</v>
      </c>
      <c r="E147" s="40"/>
      <c r="F147" s="241" t="s">
        <v>745</v>
      </c>
      <c r="G147" s="40"/>
      <c r="H147" s="40"/>
      <c r="I147" s="242"/>
      <c r="J147" s="40"/>
      <c r="K147" s="40"/>
      <c r="L147" s="44"/>
      <c r="M147" s="243"/>
      <c r="N147" s="244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173</v>
      </c>
      <c r="AU147" s="17" t="s">
        <v>82</v>
      </c>
    </row>
    <row r="148" s="2" customFormat="1">
      <c r="A148" s="38"/>
      <c r="B148" s="39"/>
      <c r="C148" s="40"/>
      <c r="D148" s="245" t="s">
        <v>175</v>
      </c>
      <c r="E148" s="40"/>
      <c r="F148" s="246" t="s">
        <v>746</v>
      </c>
      <c r="G148" s="40"/>
      <c r="H148" s="40"/>
      <c r="I148" s="242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175</v>
      </c>
      <c r="AU148" s="17" t="s">
        <v>82</v>
      </c>
    </row>
    <row r="149" s="2" customFormat="1">
      <c r="A149" s="38"/>
      <c r="B149" s="39"/>
      <c r="C149" s="40"/>
      <c r="D149" s="240" t="s">
        <v>206</v>
      </c>
      <c r="E149" s="40"/>
      <c r="F149" s="279" t="s">
        <v>747</v>
      </c>
      <c r="G149" s="40"/>
      <c r="H149" s="40"/>
      <c r="I149" s="242"/>
      <c r="J149" s="40"/>
      <c r="K149" s="40"/>
      <c r="L149" s="44"/>
      <c r="M149" s="243"/>
      <c r="N149" s="244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206</v>
      </c>
      <c r="AU149" s="17" t="s">
        <v>82</v>
      </c>
    </row>
    <row r="150" s="13" customFormat="1">
      <c r="A150" s="13"/>
      <c r="B150" s="247"/>
      <c r="C150" s="248"/>
      <c r="D150" s="240" t="s">
        <v>177</v>
      </c>
      <c r="E150" s="249" t="s">
        <v>1</v>
      </c>
      <c r="F150" s="250" t="s">
        <v>748</v>
      </c>
      <c r="G150" s="248"/>
      <c r="H150" s="249" t="s">
        <v>1</v>
      </c>
      <c r="I150" s="251"/>
      <c r="J150" s="248"/>
      <c r="K150" s="248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177</v>
      </c>
      <c r="AU150" s="256" t="s">
        <v>82</v>
      </c>
      <c r="AV150" s="13" t="s">
        <v>80</v>
      </c>
      <c r="AW150" s="13" t="s">
        <v>30</v>
      </c>
      <c r="AX150" s="13" t="s">
        <v>73</v>
      </c>
      <c r="AY150" s="256" t="s">
        <v>164</v>
      </c>
    </row>
    <row r="151" s="14" customFormat="1">
      <c r="A151" s="14"/>
      <c r="B151" s="257"/>
      <c r="C151" s="258"/>
      <c r="D151" s="240" t="s">
        <v>177</v>
      </c>
      <c r="E151" s="259" t="s">
        <v>1</v>
      </c>
      <c r="F151" s="260" t="s">
        <v>749</v>
      </c>
      <c r="G151" s="258"/>
      <c r="H151" s="261">
        <v>7.5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177</v>
      </c>
      <c r="AU151" s="267" t="s">
        <v>82</v>
      </c>
      <c r="AV151" s="14" t="s">
        <v>82</v>
      </c>
      <c r="AW151" s="14" t="s">
        <v>30</v>
      </c>
      <c r="AX151" s="14" t="s">
        <v>80</v>
      </c>
      <c r="AY151" s="267" t="s">
        <v>164</v>
      </c>
    </row>
    <row r="152" s="2" customFormat="1" ht="37.8" customHeight="1">
      <c r="A152" s="38"/>
      <c r="B152" s="39"/>
      <c r="C152" s="227" t="s">
        <v>171</v>
      </c>
      <c r="D152" s="227" t="s">
        <v>166</v>
      </c>
      <c r="E152" s="228" t="s">
        <v>750</v>
      </c>
      <c r="F152" s="229" t="s">
        <v>751</v>
      </c>
      <c r="G152" s="230" t="s">
        <v>202</v>
      </c>
      <c r="H152" s="231">
        <v>1.0800000000000001</v>
      </c>
      <c r="I152" s="232"/>
      <c r="J152" s="233">
        <f>ROUND(I152*H152,2)</f>
        <v>0</v>
      </c>
      <c r="K152" s="229" t="s">
        <v>170</v>
      </c>
      <c r="L152" s="44"/>
      <c r="M152" s="234" t="s">
        <v>1</v>
      </c>
      <c r="N152" s="235" t="s">
        <v>38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171</v>
      </c>
      <c r="AT152" s="238" t="s">
        <v>166</v>
      </c>
      <c r="AU152" s="238" t="s">
        <v>82</v>
      </c>
      <c r="AY152" s="17" t="s">
        <v>164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80</v>
      </c>
      <c r="BK152" s="239">
        <f>ROUND(I152*H152,2)</f>
        <v>0</v>
      </c>
      <c r="BL152" s="17" t="s">
        <v>171</v>
      </c>
      <c r="BM152" s="238" t="s">
        <v>752</v>
      </c>
    </row>
    <row r="153" s="2" customFormat="1">
      <c r="A153" s="38"/>
      <c r="B153" s="39"/>
      <c r="C153" s="40"/>
      <c r="D153" s="240" t="s">
        <v>173</v>
      </c>
      <c r="E153" s="40"/>
      <c r="F153" s="241" t="s">
        <v>753</v>
      </c>
      <c r="G153" s="40"/>
      <c r="H153" s="40"/>
      <c r="I153" s="242"/>
      <c r="J153" s="40"/>
      <c r="K153" s="40"/>
      <c r="L153" s="44"/>
      <c r="M153" s="243"/>
      <c r="N153" s="244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173</v>
      </c>
      <c r="AU153" s="17" t="s">
        <v>82</v>
      </c>
    </row>
    <row r="154" s="2" customFormat="1">
      <c r="A154" s="38"/>
      <c r="B154" s="39"/>
      <c r="C154" s="40"/>
      <c r="D154" s="245" t="s">
        <v>175</v>
      </c>
      <c r="E154" s="40"/>
      <c r="F154" s="246" t="s">
        <v>754</v>
      </c>
      <c r="G154" s="40"/>
      <c r="H154" s="40"/>
      <c r="I154" s="242"/>
      <c r="J154" s="40"/>
      <c r="K154" s="40"/>
      <c r="L154" s="44"/>
      <c r="M154" s="243"/>
      <c r="N154" s="24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175</v>
      </c>
      <c r="AU154" s="17" t="s">
        <v>82</v>
      </c>
    </row>
    <row r="155" s="2" customFormat="1">
      <c r="A155" s="38"/>
      <c r="B155" s="39"/>
      <c r="C155" s="40"/>
      <c r="D155" s="240" t="s">
        <v>206</v>
      </c>
      <c r="E155" s="40"/>
      <c r="F155" s="279" t="s">
        <v>755</v>
      </c>
      <c r="G155" s="40"/>
      <c r="H155" s="40"/>
      <c r="I155" s="242"/>
      <c r="J155" s="40"/>
      <c r="K155" s="40"/>
      <c r="L155" s="44"/>
      <c r="M155" s="243"/>
      <c r="N155" s="244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206</v>
      </c>
      <c r="AU155" s="17" t="s">
        <v>82</v>
      </c>
    </row>
    <row r="156" s="13" customFormat="1">
      <c r="A156" s="13"/>
      <c r="B156" s="247"/>
      <c r="C156" s="248"/>
      <c r="D156" s="240" t="s">
        <v>177</v>
      </c>
      <c r="E156" s="249" t="s">
        <v>1</v>
      </c>
      <c r="F156" s="250" t="s">
        <v>756</v>
      </c>
      <c r="G156" s="248"/>
      <c r="H156" s="249" t="s">
        <v>1</v>
      </c>
      <c r="I156" s="251"/>
      <c r="J156" s="248"/>
      <c r="K156" s="248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177</v>
      </c>
      <c r="AU156" s="256" t="s">
        <v>82</v>
      </c>
      <c r="AV156" s="13" t="s">
        <v>80</v>
      </c>
      <c r="AW156" s="13" t="s">
        <v>30</v>
      </c>
      <c r="AX156" s="13" t="s">
        <v>73</v>
      </c>
      <c r="AY156" s="256" t="s">
        <v>164</v>
      </c>
    </row>
    <row r="157" s="14" customFormat="1">
      <c r="A157" s="14"/>
      <c r="B157" s="257"/>
      <c r="C157" s="258"/>
      <c r="D157" s="240" t="s">
        <v>177</v>
      </c>
      <c r="E157" s="259" t="s">
        <v>1</v>
      </c>
      <c r="F157" s="260" t="s">
        <v>757</v>
      </c>
      <c r="G157" s="258"/>
      <c r="H157" s="261">
        <v>1.0800000000000001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177</v>
      </c>
      <c r="AU157" s="267" t="s">
        <v>82</v>
      </c>
      <c r="AV157" s="14" t="s">
        <v>82</v>
      </c>
      <c r="AW157" s="14" t="s">
        <v>30</v>
      </c>
      <c r="AX157" s="14" t="s">
        <v>80</v>
      </c>
      <c r="AY157" s="267" t="s">
        <v>164</v>
      </c>
    </row>
    <row r="158" s="2" customFormat="1" ht="24.15" customHeight="1">
      <c r="A158" s="38"/>
      <c r="B158" s="39"/>
      <c r="C158" s="227" t="s">
        <v>199</v>
      </c>
      <c r="D158" s="227" t="s">
        <v>166</v>
      </c>
      <c r="E158" s="228" t="s">
        <v>758</v>
      </c>
      <c r="F158" s="229" t="s">
        <v>759</v>
      </c>
      <c r="G158" s="230" t="s">
        <v>202</v>
      </c>
      <c r="H158" s="231">
        <v>1</v>
      </c>
      <c r="I158" s="232"/>
      <c r="J158" s="233">
        <f>ROUND(I158*H158,2)</f>
        <v>0</v>
      </c>
      <c r="K158" s="229" t="s">
        <v>170</v>
      </c>
      <c r="L158" s="44"/>
      <c r="M158" s="234" t="s">
        <v>1</v>
      </c>
      <c r="N158" s="235" t="s">
        <v>38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171</v>
      </c>
      <c r="AT158" s="238" t="s">
        <v>166</v>
      </c>
      <c r="AU158" s="238" t="s">
        <v>82</v>
      </c>
      <c r="AY158" s="17" t="s">
        <v>164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80</v>
      </c>
      <c r="BK158" s="239">
        <f>ROUND(I158*H158,2)</f>
        <v>0</v>
      </c>
      <c r="BL158" s="17" t="s">
        <v>171</v>
      </c>
      <c r="BM158" s="238" t="s">
        <v>760</v>
      </c>
    </row>
    <row r="159" s="2" customFormat="1">
      <c r="A159" s="38"/>
      <c r="B159" s="39"/>
      <c r="C159" s="40"/>
      <c r="D159" s="240" t="s">
        <v>173</v>
      </c>
      <c r="E159" s="40"/>
      <c r="F159" s="241" t="s">
        <v>761</v>
      </c>
      <c r="G159" s="40"/>
      <c r="H159" s="40"/>
      <c r="I159" s="242"/>
      <c r="J159" s="40"/>
      <c r="K159" s="40"/>
      <c r="L159" s="44"/>
      <c r="M159" s="243"/>
      <c r="N159" s="244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173</v>
      </c>
      <c r="AU159" s="17" t="s">
        <v>82</v>
      </c>
    </row>
    <row r="160" s="2" customFormat="1">
      <c r="A160" s="38"/>
      <c r="B160" s="39"/>
      <c r="C160" s="40"/>
      <c r="D160" s="245" t="s">
        <v>175</v>
      </c>
      <c r="E160" s="40"/>
      <c r="F160" s="246" t="s">
        <v>762</v>
      </c>
      <c r="G160" s="40"/>
      <c r="H160" s="40"/>
      <c r="I160" s="242"/>
      <c r="J160" s="40"/>
      <c r="K160" s="40"/>
      <c r="L160" s="44"/>
      <c r="M160" s="243"/>
      <c r="N160" s="244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175</v>
      </c>
      <c r="AU160" s="17" t="s">
        <v>82</v>
      </c>
    </row>
    <row r="161" s="2" customFormat="1">
      <c r="A161" s="38"/>
      <c r="B161" s="39"/>
      <c r="C161" s="40"/>
      <c r="D161" s="240" t="s">
        <v>206</v>
      </c>
      <c r="E161" s="40"/>
      <c r="F161" s="279" t="s">
        <v>763</v>
      </c>
      <c r="G161" s="40"/>
      <c r="H161" s="40"/>
      <c r="I161" s="242"/>
      <c r="J161" s="40"/>
      <c r="K161" s="40"/>
      <c r="L161" s="44"/>
      <c r="M161" s="243"/>
      <c r="N161" s="244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206</v>
      </c>
      <c r="AU161" s="17" t="s">
        <v>82</v>
      </c>
    </row>
    <row r="162" s="13" customFormat="1">
      <c r="A162" s="13"/>
      <c r="B162" s="247"/>
      <c r="C162" s="248"/>
      <c r="D162" s="240" t="s">
        <v>177</v>
      </c>
      <c r="E162" s="249" t="s">
        <v>1</v>
      </c>
      <c r="F162" s="250" t="s">
        <v>764</v>
      </c>
      <c r="G162" s="248"/>
      <c r="H162" s="249" t="s">
        <v>1</v>
      </c>
      <c r="I162" s="251"/>
      <c r="J162" s="248"/>
      <c r="K162" s="248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177</v>
      </c>
      <c r="AU162" s="256" t="s">
        <v>82</v>
      </c>
      <c r="AV162" s="13" t="s">
        <v>80</v>
      </c>
      <c r="AW162" s="13" t="s">
        <v>30</v>
      </c>
      <c r="AX162" s="13" t="s">
        <v>73</v>
      </c>
      <c r="AY162" s="256" t="s">
        <v>164</v>
      </c>
    </row>
    <row r="163" s="14" customFormat="1">
      <c r="A163" s="14"/>
      <c r="B163" s="257"/>
      <c r="C163" s="258"/>
      <c r="D163" s="240" t="s">
        <v>177</v>
      </c>
      <c r="E163" s="259" t="s">
        <v>1</v>
      </c>
      <c r="F163" s="260" t="s">
        <v>80</v>
      </c>
      <c r="G163" s="258"/>
      <c r="H163" s="261">
        <v>1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177</v>
      </c>
      <c r="AU163" s="267" t="s">
        <v>82</v>
      </c>
      <c r="AV163" s="14" t="s">
        <v>82</v>
      </c>
      <c r="AW163" s="14" t="s">
        <v>30</v>
      </c>
      <c r="AX163" s="14" t="s">
        <v>80</v>
      </c>
      <c r="AY163" s="267" t="s">
        <v>164</v>
      </c>
    </row>
    <row r="164" s="2" customFormat="1" ht="24.15" customHeight="1">
      <c r="A164" s="38"/>
      <c r="B164" s="39"/>
      <c r="C164" s="227" t="s">
        <v>213</v>
      </c>
      <c r="D164" s="227" t="s">
        <v>166</v>
      </c>
      <c r="E164" s="228" t="s">
        <v>232</v>
      </c>
      <c r="F164" s="229" t="s">
        <v>233</v>
      </c>
      <c r="G164" s="230" t="s">
        <v>169</v>
      </c>
      <c r="H164" s="231">
        <v>350.80000000000001</v>
      </c>
      <c r="I164" s="232"/>
      <c r="J164" s="233">
        <f>ROUND(I164*H164,2)</f>
        <v>0</v>
      </c>
      <c r="K164" s="229" t="s">
        <v>170</v>
      </c>
      <c r="L164" s="44"/>
      <c r="M164" s="234" t="s">
        <v>1</v>
      </c>
      <c r="N164" s="235" t="s">
        <v>38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171</v>
      </c>
      <c r="AT164" s="238" t="s">
        <v>166</v>
      </c>
      <c r="AU164" s="238" t="s">
        <v>82</v>
      </c>
      <c r="AY164" s="17" t="s">
        <v>164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80</v>
      </c>
      <c r="BK164" s="239">
        <f>ROUND(I164*H164,2)</f>
        <v>0</v>
      </c>
      <c r="BL164" s="17" t="s">
        <v>171</v>
      </c>
      <c r="BM164" s="238" t="s">
        <v>765</v>
      </c>
    </row>
    <row r="165" s="2" customFormat="1">
      <c r="A165" s="38"/>
      <c r="B165" s="39"/>
      <c r="C165" s="40"/>
      <c r="D165" s="240" t="s">
        <v>173</v>
      </c>
      <c r="E165" s="40"/>
      <c r="F165" s="241" t="s">
        <v>235</v>
      </c>
      <c r="G165" s="40"/>
      <c r="H165" s="40"/>
      <c r="I165" s="242"/>
      <c r="J165" s="40"/>
      <c r="K165" s="40"/>
      <c r="L165" s="44"/>
      <c r="M165" s="243"/>
      <c r="N165" s="244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173</v>
      </c>
      <c r="AU165" s="17" t="s">
        <v>82</v>
      </c>
    </row>
    <row r="166" s="2" customFormat="1">
      <c r="A166" s="38"/>
      <c r="B166" s="39"/>
      <c r="C166" s="40"/>
      <c r="D166" s="245" t="s">
        <v>175</v>
      </c>
      <c r="E166" s="40"/>
      <c r="F166" s="246" t="s">
        <v>236</v>
      </c>
      <c r="G166" s="40"/>
      <c r="H166" s="40"/>
      <c r="I166" s="242"/>
      <c r="J166" s="40"/>
      <c r="K166" s="40"/>
      <c r="L166" s="44"/>
      <c r="M166" s="243"/>
      <c r="N166" s="244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175</v>
      </c>
      <c r="AU166" s="17" t="s">
        <v>82</v>
      </c>
    </row>
    <row r="167" s="13" customFormat="1">
      <c r="A167" s="13"/>
      <c r="B167" s="247"/>
      <c r="C167" s="248"/>
      <c r="D167" s="240" t="s">
        <v>177</v>
      </c>
      <c r="E167" s="249" t="s">
        <v>1</v>
      </c>
      <c r="F167" s="250" t="s">
        <v>766</v>
      </c>
      <c r="G167" s="248"/>
      <c r="H167" s="249" t="s">
        <v>1</v>
      </c>
      <c r="I167" s="251"/>
      <c r="J167" s="248"/>
      <c r="K167" s="248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177</v>
      </c>
      <c r="AU167" s="256" t="s">
        <v>82</v>
      </c>
      <c r="AV167" s="13" t="s">
        <v>80</v>
      </c>
      <c r="AW167" s="13" t="s">
        <v>30</v>
      </c>
      <c r="AX167" s="13" t="s">
        <v>73</v>
      </c>
      <c r="AY167" s="256" t="s">
        <v>164</v>
      </c>
    </row>
    <row r="168" s="14" customFormat="1">
      <c r="A168" s="14"/>
      <c r="B168" s="257"/>
      <c r="C168" s="258"/>
      <c r="D168" s="240" t="s">
        <v>177</v>
      </c>
      <c r="E168" s="259" t="s">
        <v>1</v>
      </c>
      <c r="F168" s="260" t="s">
        <v>767</v>
      </c>
      <c r="G168" s="258"/>
      <c r="H168" s="261">
        <v>206.80000000000001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177</v>
      </c>
      <c r="AU168" s="267" t="s">
        <v>82</v>
      </c>
      <c r="AV168" s="14" t="s">
        <v>82</v>
      </c>
      <c r="AW168" s="14" t="s">
        <v>30</v>
      </c>
      <c r="AX168" s="14" t="s">
        <v>73</v>
      </c>
      <c r="AY168" s="267" t="s">
        <v>164</v>
      </c>
    </row>
    <row r="169" s="13" customFormat="1">
      <c r="A169" s="13"/>
      <c r="B169" s="247"/>
      <c r="C169" s="248"/>
      <c r="D169" s="240" t="s">
        <v>177</v>
      </c>
      <c r="E169" s="249" t="s">
        <v>1</v>
      </c>
      <c r="F169" s="250" t="s">
        <v>768</v>
      </c>
      <c r="G169" s="248"/>
      <c r="H169" s="249" t="s">
        <v>1</v>
      </c>
      <c r="I169" s="251"/>
      <c r="J169" s="248"/>
      <c r="K169" s="248"/>
      <c r="L169" s="252"/>
      <c r="M169" s="253"/>
      <c r="N169" s="254"/>
      <c r="O169" s="254"/>
      <c r="P169" s="254"/>
      <c r="Q169" s="254"/>
      <c r="R169" s="254"/>
      <c r="S169" s="254"/>
      <c r="T169" s="25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6" t="s">
        <v>177</v>
      </c>
      <c r="AU169" s="256" t="s">
        <v>82</v>
      </c>
      <c r="AV169" s="13" t="s">
        <v>80</v>
      </c>
      <c r="AW169" s="13" t="s">
        <v>30</v>
      </c>
      <c r="AX169" s="13" t="s">
        <v>73</v>
      </c>
      <c r="AY169" s="256" t="s">
        <v>164</v>
      </c>
    </row>
    <row r="170" s="14" customFormat="1">
      <c r="A170" s="14"/>
      <c r="B170" s="257"/>
      <c r="C170" s="258"/>
      <c r="D170" s="240" t="s">
        <v>177</v>
      </c>
      <c r="E170" s="259" t="s">
        <v>1</v>
      </c>
      <c r="F170" s="260" t="s">
        <v>769</v>
      </c>
      <c r="G170" s="258"/>
      <c r="H170" s="261">
        <v>144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7" t="s">
        <v>177</v>
      </c>
      <c r="AU170" s="267" t="s">
        <v>82</v>
      </c>
      <c r="AV170" s="14" t="s">
        <v>82</v>
      </c>
      <c r="AW170" s="14" t="s">
        <v>30</v>
      </c>
      <c r="AX170" s="14" t="s">
        <v>73</v>
      </c>
      <c r="AY170" s="267" t="s">
        <v>164</v>
      </c>
    </row>
    <row r="171" s="15" customFormat="1">
      <c r="A171" s="15"/>
      <c r="B171" s="268"/>
      <c r="C171" s="269"/>
      <c r="D171" s="240" t="s">
        <v>177</v>
      </c>
      <c r="E171" s="270" t="s">
        <v>1</v>
      </c>
      <c r="F171" s="271" t="s">
        <v>182</v>
      </c>
      <c r="G171" s="269"/>
      <c r="H171" s="272">
        <v>350.80000000000001</v>
      </c>
      <c r="I171" s="273"/>
      <c r="J171" s="269"/>
      <c r="K171" s="269"/>
      <c r="L171" s="274"/>
      <c r="M171" s="275"/>
      <c r="N171" s="276"/>
      <c r="O171" s="276"/>
      <c r="P171" s="276"/>
      <c r="Q171" s="276"/>
      <c r="R171" s="276"/>
      <c r="S171" s="276"/>
      <c r="T171" s="27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8" t="s">
        <v>177</v>
      </c>
      <c r="AU171" s="278" t="s">
        <v>82</v>
      </c>
      <c r="AV171" s="15" t="s">
        <v>171</v>
      </c>
      <c r="AW171" s="15" t="s">
        <v>30</v>
      </c>
      <c r="AX171" s="15" t="s">
        <v>80</v>
      </c>
      <c r="AY171" s="278" t="s">
        <v>164</v>
      </c>
    </row>
    <row r="172" s="2" customFormat="1" ht="16.5" customHeight="1">
      <c r="A172" s="38"/>
      <c r="B172" s="39"/>
      <c r="C172" s="280" t="s">
        <v>223</v>
      </c>
      <c r="D172" s="280" t="s">
        <v>243</v>
      </c>
      <c r="E172" s="281" t="s">
        <v>770</v>
      </c>
      <c r="F172" s="282" t="s">
        <v>245</v>
      </c>
      <c r="G172" s="283" t="s">
        <v>246</v>
      </c>
      <c r="H172" s="284">
        <v>10.523999999999999</v>
      </c>
      <c r="I172" s="285"/>
      <c r="J172" s="286">
        <f>ROUND(I172*H172,2)</f>
        <v>0</v>
      </c>
      <c r="K172" s="282" t="s">
        <v>170</v>
      </c>
      <c r="L172" s="287"/>
      <c r="M172" s="288" t="s">
        <v>1</v>
      </c>
      <c r="N172" s="289" t="s">
        <v>38</v>
      </c>
      <c r="O172" s="91"/>
      <c r="P172" s="236">
        <f>O172*H172</f>
        <v>0</v>
      </c>
      <c r="Q172" s="236">
        <v>0.001</v>
      </c>
      <c r="R172" s="236">
        <f>Q172*H172</f>
        <v>0.010523999999999999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231</v>
      </c>
      <c r="AT172" s="238" t="s">
        <v>243</v>
      </c>
      <c r="AU172" s="238" t="s">
        <v>82</v>
      </c>
      <c r="AY172" s="17" t="s">
        <v>164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80</v>
      </c>
      <c r="BK172" s="239">
        <f>ROUND(I172*H172,2)</f>
        <v>0</v>
      </c>
      <c r="BL172" s="17" t="s">
        <v>171</v>
      </c>
      <c r="BM172" s="238" t="s">
        <v>771</v>
      </c>
    </row>
    <row r="173" s="2" customFormat="1">
      <c r="A173" s="38"/>
      <c r="B173" s="39"/>
      <c r="C173" s="40"/>
      <c r="D173" s="240" t="s">
        <v>173</v>
      </c>
      <c r="E173" s="40"/>
      <c r="F173" s="241" t="s">
        <v>245</v>
      </c>
      <c r="G173" s="40"/>
      <c r="H173" s="40"/>
      <c r="I173" s="242"/>
      <c r="J173" s="40"/>
      <c r="K173" s="40"/>
      <c r="L173" s="44"/>
      <c r="M173" s="243"/>
      <c r="N173" s="244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173</v>
      </c>
      <c r="AU173" s="17" t="s">
        <v>82</v>
      </c>
    </row>
    <row r="174" s="14" customFormat="1">
      <c r="A174" s="14"/>
      <c r="B174" s="257"/>
      <c r="C174" s="258"/>
      <c r="D174" s="240" t="s">
        <v>177</v>
      </c>
      <c r="E174" s="259" t="s">
        <v>1</v>
      </c>
      <c r="F174" s="260" t="s">
        <v>772</v>
      </c>
      <c r="G174" s="258"/>
      <c r="H174" s="261">
        <v>10.523999999999999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177</v>
      </c>
      <c r="AU174" s="267" t="s">
        <v>82</v>
      </c>
      <c r="AV174" s="14" t="s">
        <v>82</v>
      </c>
      <c r="AW174" s="14" t="s">
        <v>30</v>
      </c>
      <c r="AX174" s="14" t="s">
        <v>80</v>
      </c>
      <c r="AY174" s="267" t="s">
        <v>164</v>
      </c>
    </row>
    <row r="175" s="12" customFormat="1" ht="22.8" customHeight="1">
      <c r="A175" s="12"/>
      <c r="B175" s="211"/>
      <c r="C175" s="212"/>
      <c r="D175" s="213" t="s">
        <v>72</v>
      </c>
      <c r="E175" s="225" t="s">
        <v>82</v>
      </c>
      <c r="F175" s="225" t="s">
        <v>250</v>
      </c>
      <c r="G175" s="212"/>
      <c r="H175" s="212"/>
      <c r="I175" s="215"/>
      <c r="J175" s="226">
        <f>BK175</f>
        <v>0</v>
      </c>
      <c r="K175" s="212"/>
      <c r="L175" s="217"/>
      <c r="M175" s="218"/>
      <c r="N175" s="219"/>
      <c r="O175" s="219"/>
      <c r="P175" s="220">
        <f>SUM(P176:P207)</f>
        <v>0</v>
      </c>
      <c r="Q175" s="219"/>
      <c r="R175" s="220">
        <f>SUM(R176:R207)</f>
        <v>6.4003017700031997</v>
      </c>
      <c r="S175" s="219"/>
      <c r="T175" s="221">
        <f>SUM(T176:T207)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2" t="s">
        <v>80</v>
      </c>
      <c r="AT175" s="223" t="s">
        <v>72</v>
      </c>
      <c r="AU175" s="223" t="s">
        <v>80</v>
      </c>
      <c r="AY175" s="222" t="s">
        <v>164</v>
      </c>
      <c r="BK175" s="224">
        <f>SUM(BK176:BK207)</f>
        <v>0</v>
      </c>
    </row>
    <row r="176" s="2" customFormat="1" ht="24.15" customHeight="1">
      <c r="A176" s="38"/>
      <c r="B176" s="39"/>
      <c r="C176" s="227" t="s">
        <v>231</v>
      </c>
      <c r="D176" s="227" t="s">
        <v>166</v>
      </c>
      <c r="E176" s="228" t="s">
        <v>773</v>
      </c>
      <c r="F176" s="229" t="s">
        <v>774</v>
      </c>
      <c r="G176" s="230" t="s">
        <v>216</v>
      </c>
      <c r="H176" s="231">
        <v>0.024</v>
      </c>
      <c r="I176" s="232"/>
      <c r="J176" s="233">
        <f>ROUND(I176*H176,2)</f>
        <v>0</v>
      </c>
      <c r="K176" s="229" t="s">
        <v>170</v>
      </c>
      <c r="L176" s="44"/>
      <c r="M176" s="234" t="s">
        <v>1</v>
      </c>
      <c r="N176" s="235" t="s">
        <v>38</v>
      </c>
      <c r="O176" s="91"/>
      <c r="P176" s="236">
        <f>O176*H176</f>
        <v>0</v>
      </c>
      <c r="Q176" s="236">
        <v>1.0597380000000001</v>
      </c>
      <c r="R176" s="236">
        <f>Q176*H176</f>
        <v>0.025433712000000001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171</v>
      </c>
      <c r="AT176" s="238" t="s">
        <v>166</v>
      </c>
      <c r="AU176" s="238" t="s">
        <v>82</v>
      </c>
      <c r="AY176" s="17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80</v>
      </c>
      <c r="BK176" s="239">
        <f>ROUND(I176*H176,2)</f>
        <v>0</v>
      </c>
      <c r="BL176" s="17" t="s">
        <v>171</v>
      </c>
      <c r="BM176" s="238" t="s">
        <v>775</v>
      </c>
    </row>
    <row r="177" s="2" customFormat="1">
      <c r="A177" s="38"/>
      <c r="B177" s="39"/>
      <c r="C177" s="40"/>
      <c r="D177" s="240" t="s">
        <v>173</v>
      </c>
      <c r="E177" s="40"/>
      <c r="F177" s="241" t="s">
        <v>776</v>
      </c>
      <c r="G177" s="40"/>
      <c r="H177" s="40"/>
      <c r="I177" s="242"/>
      <c r="J177" s="40"/>
      <c r="K177" s="40"/>
      <c r="L177" s="44"/>
      <c r="M177" s="243"/>
      <c r="N177" s="24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173</v>
      </c>
      <c r="AU177" s="17" t="s">
        <v>82</v>
      </c>
    </row>
    <row r="178" s="2" customFormat="1">
      <c r="A178" s="38"/>
      <c r="B178" s="39"/>
      <c r="C178" s="40"/>
      <c r="D178" s="245" t="s">
        <v>175</v>
      </c>
      <c r="E178" s="40"/>
      <c r="F178" s="246" t="s">
        <v>777</v>
      </c>
      <c r="G178" s="40"/>
      <c r="H178" s="40"/>
      <c r="I178" s="242"/>
      <c r="J178" s="40"/>
      <c r="K178" s="40"/>
      <c r="L178" s="44"/>
      <c r="M178" s="243"/>
      <c r="N178" s="244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82</v>
      </c>
    </row>
    <row r="179" s="2" customFormat="1" ht="16.5" customHeight="1">
      <c r="A179" s="38"/>
      <c r="B179" s="39"/>
      <c r="C179" s="227" t="s">
        <v>242</v>
      </c>
      <c r="D179" s="227" t="s">
        <v>166</v>
      </c>
      <c r="E179" s="228" t="s">
        <v>778</v>
      </c>
      <c r="F179" s="229" t="s">
        <v>779</v>
      </c>
      <c r="G179" s="230" t="s">
        <v>202</v>
      </c>
      <c r="H179" s="231">
        <v>1.0800000000000001</v>
      </c>
      <c r="I179" s="232"/>
      <c r="J179" s="233">
        <f>ROUND(I179*H179,2)</f>
        <v>0</v>
      </c>
      <c r="K179" s="229" t="s">
        <v>170</v>
      </c>
      <c r="L179" s="44"/>
      <c r="M179" s="234" t="s">
        <v>1</v>
      </c>
      <c r="N179" s="235" t="s">
        <v>38</v>
      </c>
      <c r="O179" s="91"/>
      <c r="P179" s="236">
        <f>O179*H179</f>
        <v>0</v>
      </c>
      <c r="Q179" s="236">
        <v>2.5018722040000001</v>
      </c>
      <c r="R179" s="236">
        <f>Q179*H179</f>
        <v>2.7020219803200001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171</v>
      </c>
      <c r="AT179" s="238" t="s">
        <v>166</v>
      </c>
      <c r="AU179" s="238" t="s">
        <v>82</v>
      </c>
      <c r="AY179" s="17" t="s">
        <v>164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80</v>
      </c>
      <c r="BK179" s="239">
        <f>ROUND(I179*H179,2)</f>
        <v>0</v>
      </c>
      <c r="BL179" s="17" t="s">
        <v>171</v>
      </c>
      <c r="BM179" s="238" t="s">
        <v>780</v>
      </c>
    </row>
    <row r="180" s="2" customFormat="1">
      <c r="A180" s="38"/>
      <c r="B180" s="39"/>
      <c r="C180" s="40"/>
      <c r="D180" s="240" t="s">
        <v>173</v>
      </c>
      <c r="E180" s="40"/>
      <c r="F180" s="241" t="s">
        <v>781</v>
      </c>
      <c r="G180" s="40"/>
      <c r="H180" s="40"/>
      <c r="I180" s="242"/>
      <c r="J180" s="40"/>
      <c r="K180" s="40"/>
      <c r="L180" s="44"/>
      <c r="M180" s="243"/>
      <c r="N180" s="24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173</v>
      </c>
      <c r="AU180" s="17" t="s">
        <v>82</v>
      </c>
    </row>
    <row r="181" s="2" customFormat="1">
      <c r="A181" s="38"/>
      <c r="B181" s="39"/>
      <c r="C181" s="40"/>
      <c r="D181" s="245" t="s">
        <v>175</v>
      </c>
      <c r="E181" s="40"/>
      <c r="F181" s="246" t="s">
        <v>782</v>
      </c>
      <c r="G181" s="40"/>
      <c r="H181" s="40"/>
      <c r="I181" s="242"/>
      <c r="J181" s="40"/>
      <c r="K181" s="40"/>
      <c r="L181" s="44"/>
      <c r="M181" s="243"/>
      <c r="N181" s="244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175</v>
      </c>
      <c r="AU181" s="17" t="s">
        <v>82</v>
      </c>
    </row>
    <row r="182" s="13" customFormat="1">
      <c r="A182" s="13"/>
      <c r="B182" s="247"/>
      <c r="C182" s="248"/>
      <c r="D182" s="240" t="s">
        <v>177</v>
      </c>
      <c r="E182" s="249" t="s">
        <v>1</v>
      </c>
      <c r="F182" s="250" t="s">
        <v>783</v>
      </c>
      <c r="G182" s="248"/>
      <c r="H182" s="249" t="s">
        <v>1</v>
      </c>
      <c r="I182" s="251"/>
      <c r="J182" s="248"/>
      <c r="K182" s="248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177</v>
      </c>
      <c r="AU182" s="256" t="s">
        <v>82</v>
      </c>
      <c r="AV182" s="13" t="s">
        <v>80</v>
      </c>
      <c r="AW182" s="13" t="s">
        <v>30</v>
      </c>
      <c r="AX182" s="13" t="s">
        <v>73</v>
      </c>
      <c r="AY182" s="256" t="s">
        <v>164</v>
      </c>
    </row>
    <row r="183" s="14" customFormat="1">
      <c r="A183" s="14"/>
      <c r="B183" s="257"/>
      <c r="C183" s="258"/>
      <c r="D183" s="240" t="s">
        <v>177</v>
      </c>
      <c r="E183" s="259" t="s">
        <v>1</v>
      </c>
      <c r="F183" s="260" t="s">
        <v>757</v>
      </c>
      <c r="G183" s="258"/>
      <c r="H183" s="261">
        <v>1.0800000000000001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177</v>
      </c>
      <c r="AU183" s="267" t="s">
        <v>82</v>
      </c>
      <c r="AV183" s="14" t="s">
        <v>82</v>
      </c>
      <c r="AW183" s="14" t="s">
        <v>30</v>
      </c>
      <c r="AX183" s="14" t="s">
        <v>80</v>
      </c>
      <c r="AY183" s="267" t="s">
        <v>164</v>
      </c>
    </row>
    <row r="184" s="2" customFormat="1" ht="16.5" customHeight="1">
      <c r="A184" s="38"/>
      <c r="B184" s="39"/>
      <c r="C184" s="227" t="s">
        <v>251</v>
      </c>
      <c r="D184" s="227" t="s">
        <v>166</v>
      </c>
      <c r="E184" s="228" t="s">
        <v>784</v>
      </c>
      <c r="F184" s="229" t="s">
        <v>785</v>
      </c>
      <c r="G184" s="230" t="s">
        <v>169</v>
      </c>
      <c r="H184" s="231">
        <v>7.2000000000000002</v>
      </c>
      <c r="I184" s="232"/>
      <c r="J184" s="233">
        <f>ROUND(I184*H184,2)</f>
        <v>0</v>
      </c>
      <c r="K184" s="229" t="s">
        <v>170</v>
      </c>
      <c r="L184" s="44"/>
      <c r="M184" s="234" t="s">
        <v>1</v>
      </c>
      <c r="N184" s="235" t="s">
        <v>38</v>
      </c>
      <c r="O184" s="91"/>
      <c r="P184" s="236">
        <f>O184*H184</f>
        <v>0</v>
      </c>
      <c r="Q184" s="236">
        <v>0.0014357</v>
      </c>
      <c r="R184" s="236">
        <f>Q184*H184</f>
        <v>0.010337040000000001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171</v>
      </c>
      <c r="AT184" s="238" t="s">
        <v>166</v>
      </c>
      <c r="AU184" s="238" t="s">
        <v>82</v>
      </c>
      <c r="AY184" s="17" t="s">
        <v>164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80</v>
      </c>
      <c r="BK184" s="239">
        <f>ROUND(I184*H184,2)</f>
        <v>0</v>
      </c>
      <c r="BL184" s="17" t="s">
        <v>171</v>
      </c>
      <c r="BM184" s="238" t="s">
        <v>786</v>
      </c>
    </row>
    <row r="185" s="2" customFormat="1">
      <c r="A185" s="38"/>
      <c r="B185" s="39"/>
      <c r="C185" s="40"/>
      <c r="D185" s="240" t="s">
        <v>173</v>
      </c>
      <c r="E185" s="40"/>
      <c r="F185" s="241" t="s">
        <v>787</v>
      </c>
      <c r="G185" s="40"/>
      <c r="H185" s="40"/>
      <c r="I185" s="242"/>
      <c r="J185" s="40"/>
      <c r="K185" s="40"/>
      <c r="L185" s="44"/>
      <c r="M185" s="243"/>
      <c r="N185" s="244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173</v>
      </c>
      <c r="AU185" s="17" t="s">
        <v>82</v>
      </c>
    </row>
    <row r="186" s="2" customFormat="1">
      <c r="A186" s="38"/>
      <c r="B186" s="39"/>
      <c r="C186" s="40"/>
      <c r="D186" s="245" t="s">
        <v>175</v>
      </c>
      <c r="E186" s="40"/>
      <c r="F186" s="246" t="s">
        <v>788</v>
      </c>
      <c r="G186" s="40"/>
      <c r="H186" s="40"/>
      <c r="I186" s="242"/>
      <c r="J186" s="40"/>
      <c r="K186" s="40"/>
      <c r="L186" s="44"/>
      <c r="M186" s="243"/>
      <c r="N186" s="244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82</v>
      </c>
    </row>
    <row r="187" s="13" customFormat="1">
      <c r="A187" s="13"/>
      <c r="B187" s="247"/>
      <c r="C187" s="248"/>
      <c r="D187" s="240" t="s">
        <v>177</v>
      </c>
      <c r="E187" s="249" t="s">
        <v>1</v>
      </c>
      <c r="F187" s="250" t="s">
        <v>789</v>
      </c>
      <c r="G187" s="248"/>
      <c r="H187" s="249" t="s">
        <v>1</v>
      </c>
      <c r="I187" s="251"/>
      <c r="J187" s="248"/>
      <c r="K187" s="248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177</v>
      </c>
      <c r="AU187" s="256" t="s">
        <v>82</v>
      </c>
      <c r="AV187" s="13" t="s">
        <v>80</v>
      </c>
      <c r="AW187" s="13" t="s">
        <v>30</v>
      </c>
      <c r="AX187" s="13" t="s">
        <v>73</v>
      </c>
      <c r="AY187" s="256" t="s">
        <v>164</v>
      </c>
    </row>
    <row r="188" s="14" customFormat="1">
      <c r="A188" s="14"/>
      <c r="B188" s="257"/>
      <c r="C188" s="258"/>
      <c r="D188" s="240" t="s">
        <v>177</v>
      </c>
      <c r="E188" s="259" t="s">
        <v>1</v>
      </c>
      <c r="F188" s="260" t="s">
        <v>790</v>
      </c>
      <c r="G188" s="258"/>
      <c r="H188" s="261">
        <v>7.2000000000000002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177</v>
      </c>
      <c r="AU188" s="267" t="s">
        <v>82</v>
      </c>
      <c r="AV188" s="14" t="s">
        <v>82</v>
      </c>
      <c r="AW188" s="14" t="s">
        <v>30</v>
      </c>
      <c r="AX188" s="14" t="s">
        <v>80</v>
      </c>
      <c r="AY188" s="267" t="s">
        <v>164</v>
      </c>
    </row>
    <row r="189" s="2" customFormat="1" ht="16.5" customHeight="1">
      <c r="A189" s="38"/>
      <c r="B189" s="39"/>
      <c r="C189" s="227" t="s">
        <v>259</v>
      </c>
      <c r="D189" s="227" t="s">
        <v>166</v>
      </c>
      <c r="E189" s="228" t="s">
        <v>791</v>
      </c>
      <c r="F189" s="229" t="s">
        <v>792</v>
      </c>
      <c r="G189" s="230" t="s">
        <v>169</v>
      </c>
      <c r="H189" s="231">
        <v>7.2000000000000002</v>
      </c>
      <c r="I189" s="232"/>
      <c r="J189" s="233">
        <f>ROUND(I189*H189,2)</f>
        <v>0</v>
      </c>
      <c r="K189" s="229" t="s">
        <v>170</v>
      </c>
      <c r="L189" s="44"/>
      <c r="M189" s="234" t="s">
        <v>1</v>
      </c>
      <c r="N189" s="235" t="s">
        <v>38</v>
      </c>
      <c r="O189" s="91"/>
      <c r="P189" s="236">
        <f>O189*H189</f>
        <v>0</v>
      </c>
      <c r="Q189" s="236">
        <v>3.6000000000000001E-05</v>
      </c>
      <c r="R189" s="236">
        <f>Q189*H189</f>
        <v>0.00025920000000000001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171</v>
      </c>
      <c r="AT189" s="238" t="s">
        <v>166</v>
      </c>
      <c r="AU189" s="238" t="s">
        <v>82</v>
      </c>
      <c r="AY189" s="17" t="s">
        <v>164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80</v>
      </c>
      <c r="BK189" s="239">
        <f>ROUND(I189*H189,2)</f>
        <v>0</v>
      </c>
      <c r="BL189" s="17" t="s">
        <v>171</v>
      </c>
      <c r="BM189" s="238" t="s">
        <v>793</v>
      </c>
    </row>
    <row r="190" s="2" customFormat="1">
      <c r="A190" s="38"/>
      <c r="B190" s="39"/>
      <c r="C190" s="40"/>
      <c r="D190" s="240" t="s">
        <v>173</v>
      </c>
      <c r="E190" s="40"/>
      <c r="F190" s="241" t="s">
        <v>794</v>
      </c>
      <c r="G190" s="40"/>
      <c r="H190" s="40"/>
      <c r="I190" s="242"/>
      <c r="J190" s="40"/>
      <c r="K190" s="40"/>
      <c r="L190" s="44"/>
      <c r="M190" s="243"/>
      <c r="N190" s="244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173</v>
      </c>
      <c r="AU190" s="17" t="s">
        <v>82</v>
      </c>
    </row>
    <row r="191" s="2" customFormat="1">
      <c r="A191" s="38"/>
      <c r="B191" s="39"/>
      <c r="C191" s="40"/>
      <c r="D191" s="245" t="s">
        <v>175</v>
      </c>
      <c r="E191" s="40"/>
      <c r="F191" s="246" t="s">
        <v>795</v>
      </c>
      <c r="G191" s="40"/>
      <c r="H191" s="40"/>
      <c r="I191" s="242"/>
      <c r="J191" s="40"/>
      <c r="K191" s="40"/>
      <c r="L191" s="44"/>
      <c r="M191" s="243"/>
      <c r="N191" s="244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82</v>
      </c>
    </row>
    <row r="192" s="2" customFormat="1" ht="24.15" customHeight="1">
      <c r="A192" s="38"/>
      <c r="B192" s="39"/>
      <c r="C192" s="227" t="s">
        <v>265</v>
      </c>
      <c r="D192" s="227" t="s">
        <v>166</v>
      </c>
      <c r="E192" s="228" t="s">
        <v>796</v>
      </c>
      <c r="F192" s="229" t="s">
        <v>797</v>
      </c>
      <c r="G192" s="230" t="s">
        <v>216</v>
      </c>
      <c r="H192" s="231">
        <v>0.051999999999999998</v>
      </c>
      <c r="I192" s="232"/>
      <c r="J192" s="233">
        <f>ROUND(I192*H192,2)</f>
        <v>0</v>
      </c>
      <c r="K192" s="229" t="s">
        <v>170</v>
      </c>
      <c r="L192" s="44"/>
      <c r="M192" s="234" t="s">
        <v>1</v>
      </c>
      <c r="N192" s="235" t="s">
        <v>38</v>
      </c>
      <c r="O192" s="91"/>
      <c r="P192" s="236">
        <f>O192*H192</f>
        <v>0</v>
      </c>
      <c r="Q192" s="236">
        <v>1.038303</v>
      </c>
      <c r="R192" s="236">
        <f>Q192*H192</f>
        <v>0.053991755999999995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171</v>
      </c>
      <c r="AT192" s="238" t="s">
        <v>166</v>
      </c>
      <c r="AU192" s="238" t="s">
        <v>82</v>
      </c>
      <c r="AY192" s="17" t="s">
        <v>164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80</v>
      </c>
      <c r="BK192" s="239">
        <f>ROUND(I192*H192,2)</f>
        <v>0</v>
      </c>
      <c r="BL192" s="17" t="s">
        <v>171</v>
      </c>
      <c r="BM192" s="238" t="s">
        <v>798</v>
      </c>
    </row>
    <row r="193" s="2" customFormat="1">
      <c r="A193" s="38"/>
      <c r="B193" s="39"/>
      <c r="C193" s="40"/>
      <c r="D193" s="240" t="s">
        <v>173</v>
      </c>
      <c r="E193" s="40"/>
      <c r="F193" s="241" t="s">
        <v>799</v>
      </c>
      <c r="G193" s="40"/>
      <c r="H193" s="40"/>
      <c r="I193" s="242"/>
      <c r="J193" s="40"/>
      <c r="K193" s="40"/>
      <c r="L193" s="44"/>
      <c r="M193" s="243"/>
      <c r="N193" s="244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173</v>
      </c>
      <c r="AU193" s="17" t="s">
        <v>82</v>
      </c>
    </row>
    <row r="194" s="2" customFormat="1">
      <c r="A194" s="38"/>
      <c r="B194" s="39"/>
      <c r="C194" s="40"/>
      <c r="D194" s="245" t="s">
        <v>175</v>
      </c>
      <c r="E194" s="40"/>
      <c r="F194" s="246" t="s">
        <v>800</v>
      </c>
      <c r="G194" s="40"/>
      <c r="H194" s="40"/>
      <c r="I194" s="242"/>
      <c r="J194" s="40"/>
      <c r="K194" s="40"/>
      <c r="L194" s="44"/>
      <c r="M194" s="243"/>
      <c r="N194" s="244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82</v>
      </c>
    </row>
    <row r="195" s="2" customFormat="1">
      <c r="A195" s="38"/>
      <c r="B195" s="39"/>
      <c r="C195" s="40"/>
      <c r="D195" s="240" t="s">
        <v>206</v>
      </c>
      <c r="E195" s="40"/>
      <c r="F195" s="279" t="s">
        <v>801</v>
      </c>
      <c r="G195" s="40"/>
      <c r="H195" s="40"/>
      <c r="I195" s="242"/>
      <c r="J195" s="40"/>
      <c r="K195" s="40"/>
      <c r="L195" s="44"/>
      <c r="M195" s="243"/>
      <c r="N195" s="244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206</v>
      </c>
      <c r="AU195" s="17" t="s">
        <v>82</v>
      </c>
    </row>
    <row r="196" s="13" customFormat="1">
      <c r="A196" s="13"/>
      <c r="B196" s="247"/>
      <c r="C196" s="248"/>
      <c r="D196" s="240" t="s">
        <v>177</v>
      </c>
      <c r="E196" s="249" t="s">
        <v>1</v>
      </c>
      <c r="F196" s="250" t="s">
        <v>802</v>
      </c>
      <c r="G196" s="248"/>
      <c r="H196" s="249" t="s">
        <v>1</v>
      </c>
      <c r="I196" s="251"/>
      <c r="J196" s="248"/>
      <c r="K196" s="248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177</v>
      </c>
      <c r="AU196" s="256" t="s">
        <v>82</v>
      </c>
      <c r="AV196" s="13" t="s">
        <v>80</v>
      </c>
      <c r="AW196" s="13" t="s">
        <v>30</v>
      </c>
      <c r="AX196" s="13" t="s">
        <v>73</v>
      </c>
      <c r="AY196" s="256" t="s">
        <v>164</v>
      </c>
    </row>
    <row r="197" s="14" customFormat="1">
      <c r="A197" s="14"/>
      <c r="B197" s="257"/>
      <c r="C197" s="258"/>
      <c r="D197" s="240" t="s">
        <v>177</v>
      </c>
      <c r="E197" s="259" t="s">
        <v>1</v>
      </c>
      <c r="F197" s="260" t="s">
        <v>803</v>
      </c>
      <c r="G197" s="258"/>
      <c r="H197" s="261">
        <v>0.051999999999999998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177</v>
      </c>
      <c r="AU197" s="267" t="s">
        <v>82</v>
      </c>
      <c r="AV197" s="14" t="s">
        <v>82</v>
      </c>
      <c r="AW197" s="14" t="s">
        <v>30</v>
      </c>
      <c r="AX197" s="14" t="s">
        <v>80</v>
      </c>
      <c r="AY197" s="267" t="s">
        <v>164</v>
      </c>
    </row>
    <row r="198" s="2" customFormat="1" ht="24.15" customHeight="1">
      <c r="A198" s="38"/>
      <c r="B198" s="39"/>
      <c r="C198" s="227" t="s">
        <v>275</v>
      </c>
      <c r="D198" s="227" t="s">
        <v>166</v>
      </c>
      <c r="E198" s="228" t="s">
        <v>804</v>
      </c>
      <c r="F198" s="229" t="s">
        <v>805</v>
      </c>
      <c r="G198" s="230" t="s">
        <v>806</v>
      </c>
      <c r="H198" s="231">
        <v>7.2160000000000002</v>
      </c>
      <c r="I198" s="232"/>
      <c r="J198" s="233">
        <f>ROUND(I198*H198,2)</f>
        <v>0</v>
      </c>
      <c r="K198" s="229" t="s">
        <v>170</v>
      </c>
      <c r="L198" s="44"/>
      <c r="M198" s="234" t="s">
        <v>1</v>
      </c>
      <c r="N198" s="235" t="s">
        <v>38</v>
      </c>
      <c r="O198" s="91"/>
      <c r="P198" s="236">
        <f>O198*H198</f>
        <v>0</v>
      </c>
      <c r="Q198" s="236">
        <v>3.5765200000000001E-05</v>
      </c>
      <c r="R198" s="236">
        <f>Q198*H198</f>
        <v>0.0002580816832</v>
      </c>
      <c r="S198" s="236">
        <v>0</v>
      </c>
      <c r="T198" s="23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171</v>
      </c>
      <c r="AT198" s="238" t="s">
        <v>166</v>
      </c>
      <c r="AU198" s="238" t="s">
        <v>82</v>
      </c>
      <c r="AY198" s="17" t="s">
        <v>164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80</v>
      </c>
      <c r="BK198" s="239">
        <f>ROUND(I198*H198,2)</f>
        <v>0</v>
      </c>
      <c r="BL198" s="17" t="s">
        <v>171</v>
      </c>
      <c r="BM198" s="238" t="s">
        <v>807</v>
      </c>
    </row>
    <row r="199" s="2" customFormat="1">
      <c r="A199" s="38"/>
      <c r="B199" s="39"/>
      <c r="C199" s="40"/>
      <c r="D199" s="240" t="s">
        <v>173</v>
      </c>
      <c r="E199" s="40"/>
      <c r="F199" s="241" t="s">
        <v>808</v>
      </c>
      <c r="G199" s="40"/>
      <c r="H199" s="40"/>
      <c r="I199" s="242"/>
      <c r="J199" s="40"/>
      <c r="K199" s="40"/>
      <c r="L199" s="44"/>
      <c r="M199" s="243"/>
      <c r="N199" s="244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173</v>
      </c>
      <c r="AU199" s="17" t="s">
        <v>82</v>
      </c>
    </row>
    <row r="200" s="2" customFormat="1">
      <c r="A200" s="38"/>
      <c r="B200" s="39"/>
      <c r="C200" s="40"/>
      <c r="D200" s="245" t="s">
        <v>175</v>
      </c>
      <c r="E200" s="40"/>
      <c r="F200" s="246" t="s">
        <v>809</v>
      </c>
      <c r="G200" s="40"/>
      <c r="H200" s="40"/>
      <c r="I200" s="242"/>
      <c r="J200" s="40"/>
      <c r="K200" s="40"/>
      <c r="L200" s="44"/>
      <c r="M200" s="243"/>
      <c r="N200" s="244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175</v>
      </c>
      <c r="AU200" s="17" t="s">
        <v>82</v>
      </c>
    </row>
    <row r="201" s="2" customFormat="1">
      <c r="A201" s="38"/>
      <c r="B201" s="39"/>
      <c r="C201" s="40"/>
      <c r="D201" s="240" t="s">
        <v>206</v>
      </c>
      <c r="E201" s="40"/>
      <c r="F201" s="279" t="s">
        <v>810</v>
      </c>
      <c r="G201" s="40"/>
      <c r="H201" s="40"/>
      <c r="I201" s="242"/>
      <c r="J201" s="40"/>
      <c r="K201" s="40"/>
      <c r="L201" s="44"/>
      <c r="M201" s="243"/>
      <c r="N201" s="244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206</v>
      </c>
      <c r="AU201" s="17" t="s">
        <v>82</v>
      </c>
    </row>
    <row r="202" s="14" customFormat="1">
      <c r="A202" s="14"/>
      <c r="B202" s="257"/>
      <c r="C202" s="258"/>
      <c r="D202" s="240" t="s">
        <v>177</v>
      </c>
      <c r="E202" s="259" t="s">
        <v>1</v>
      </c>
      <c r="F202" s="260" t="s">
        <v>811</v>
      </c>
      <c r="G202" s="258"/>
      <c r="H202" s="261">
        <v>7.2160000000000002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177</v>
      </c>
      <c r="AU202" s="267" t="s">
        <v>82</v>
      </c>
      <c r="AV202" s="14" t="s">
        <v>82</v>
      </c>
      <c r="AW202" s="14" t="s">
        <v>30</v>
      </c>
      <c r="AX202" s="14" t="s">
        <v>80</v>
      </c>
      <c r="AY202" s="267" t="s">
        <v>164</v>
      </c>
    </row>
    <row r="203" s="2" customFormat="1" ht="16.5" customHeight="1">
      <c r="A203" s="38"/>
      <c r="B203" s="39"/>
      <c r="C203" s="280" t="s">
        <v>282</v>
      </c>
      <c r="D203" s="280" t="s">
        <v>243</v>
      </c>
      <c r="E203" s="281" t="s">
        <v>812</v>
      </c>
      <c r="F203" s="282" t="s">
        <v>813</v>
      </c>
      <c r="G203" s="283" t="s">
        <v>202</v>
      </c>
      <c r="H203" s="284">
        <v>1.8040000000000001</v>
      </c>
      <c r="I203" s="285"/>
      <c r="J203" s="286">
        <f>ROUND(I203*H203,2)</f>
        <v>0</v>
      </c>
      <c r="K203" s="282" t="s">
        <v>1</v>
      </c>
      <c r="L203" s="287"/>
      <c r="M203" s="288" t="s">
        <v>1</v>
      </c>
      <c r="N203" s="289" t="s">
        <v>38</v>
      </c>
      <c r="O203" s="91"/>
      <c r="P203" s="236">
        <f>O203*H203</f>
        <v>0</v>
      </c>
      <c r="Q203" s="236">
        <v>2</v>
      </c>
      <c r="R203" s="236">
        <f>Q203*H203</f>
        <v>3.6080000000000001</v>
      </c>
      <c r="S203" s="236">
        <v>0</v>
      </c>
      <c r="T203" s="23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231</v>
      </c>
      <c r="AT203" s="238" t="s">
        <v>243</v>
      </c>
      <c r="AU203" s="238" t="s">
        <v>82</v>
      </c>
      <c r="AY203" s="17" t="s">
        <v>164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80</v>
      </c>
      <c r="BK203" s="239">
        <f>ROUND(I203*H203,2)</f>
        <v>0</v>
      </c>
      <c r="BL203" s="17" t="s">
        <v>171</v>
      </c>
      <c r="BM203" s="238" t="s">
        <v>814</v>
      </c>
    </row>
    <row r="204" s="2" customFormat="1">
      <c r="A204" s="38"/>
      <c r="B204" s="39"/>
      <c r="C204" s="40"/>
      <c r="D204" s="240" t="s">
        <v>173</v>
      </c>
      <c r="E204" s="40"/>
      <c r="F204" s="241" t="s">
        <v>813</v>
      </c>
      <c r="G204" s="40"/>
      <c r="H204" s="40"/>
      <c r="I204" s="242"/>
      <c r="J204" s="40"/>
      <c r="K204" s="40"/>
      <c r="L204" s="44"/>
      <c r="M204" s="243"/>
      <c r="N204" s="244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173</v>
      </c>
      <c r="AU204" s="17" t="s">
        <v>82</v>
      </c>
    </row>
    <row r="205" s="2" customFormat="1">
      <c r="A205" s="38"/>
      <c r="B205" s="39"/>
      <c r="C205" s="40"/>
      <c r="D205" s="240" t="s">
        <v>206</v>
      </c>
      <c r="E205" s="40"/>
      <c r="F205" s="279" t="s">
        <v>815</v>
      </c>
      <c r="G205" s="40"/>
      <c r="H205" s="40"/>
      <c r="I205" s="242"/>
      <c r="J205" s="40"/>
      <c r="K205" s="40"/>
      <c r="L205" s="44"/>
      <c r="M205" s="243"/>
      <c r="N205" s="244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206</v>
      </c>
      <c r="AU205" s="17" t="s">
        <v>82</v>
      </c>
    </row>
    <row r="206" s="13" customFormat="1">
      <c r="A206" s="13"/>
      <c r="B206" s="247"/>
      <c r="C206" s="248"/>
      <c r="D206" s="240" t="s">
        <v>177</v>
      </c>
      <c r="E206" s="249" t="s">
        <v>1</v>
      </c>
      <c r="F206" s="250" t="s">
        <v>816</v>
      </c>
      <c r="G206" s="248"/>
      <c r="H206" s="249" t="s">
        <v>1</v>
      </c>
      <c r="I206" s="251"/>
      <c r="J206" s="248"/>
      <c r="K206" s="248"/>
      <c r="L206" s="252"/>
      <c r="M206" s="253"/>
      <c r="N206" s="254"/>
      <c r="O206" s="254"/>
      <c r="P206" s="254"/>
      <c r="Q206" s="254"/>
      <c r="R206" s="254"/>
      <c r="S206" s="254"/>
      <c r="T206" s="25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6" t="s">
        <v>177</v>
      </c>
      <c r="AU206" s="256" t="s">
        <v>82</v>
      </c>
      <c r="AV206" s="13" t="s">
        <v>80</v>
      </c>
      <c r="AW206" s="13" t="s">
        <v>30</v>
      </c>
      <c r="AX206" s="13" t="s">
        <v>73</v>
      </c>
      <c r="AY206" s="256" t="s">
        <v>164</v>
      </c>
    </row>
    <row r="207" s="14" customFormat="1">
      <c r="A207" s="14"/>
      <c r="B207" s="257"/>
      <c r="C207" s="258"/>
      <c r="D207" s="240" t="s">
        <v>177</v>
      </c>
      <c r="E207" s="259" t="s">
        <v>1</v>
      </c>
      <c r="F207" s="260" t="s">
        <v>817</v>
      </c>
      <c r="G207" s="258"/>
      <c r="H207" s="261">
        <v>1.8040000000000001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7" t="s">
        <v>177</v>
      </c>
      <c r="AU207" s="267" t="s">
        <v>82</v>
      </c>
      <c r="AV207" s="14" t="s">
        <v>82</v>
      </c>
      <c r="AW207" s="14" t="s">
        <v>30</v>
      </c>
      <c r="AX207" s="14" t="s">
        <v>80</v>
      </c>
      <c r="AY207" s="267" t="s">
        <v>164</v>
      </c>
    </row>
    <row r="208" s="12" customFormat="1" ht="22.8" customHeight="1">
      <c r="A208" s="12"/>
      <c r="B208" s="211"/>
      <c r="C208" s="212"/>
      <c r="D208" s="213" t="s">
        <v>72</v>
      </c>
      <c r="E208" s="225" t="s">
        <v>111</v>
      </c>
      <c r="F208" s="225" t="s">
        <v>281</v>
      </c>
      <c r="G208" s="212"/>
      <c r="H208" s="212"/>
      <c r="I208" s="215"/>
      <c r="J208" s="226">
        <f>BK208</f>
        <v>0</v>
      </c>
      <c r="K208" s="212"/>
      <c r="L208" s="217"/>
      <c r="M208" s="218"/>
      <c r="N208" s="219"/>
      <c r="O208" s="219"/>
      <c r="P208" s="220">
        <f>SUM(P209:P243)</f>
        <v>0</v>
      </c>
      <c r="Q208" s="219"/>
      <c r="R208" s="220">
        <f>SUM(R209:R243)</f>
        <v>2.538553516905</v>
      </c>
      <c r="S208" s="219"/>
      <c r="T208" s="221">
        <f>SUM(T209:T243)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2" t="s">
        <v>80</v>
      </c>
      <c r="AT208" s="223" t="s">
        <v>72</v>
      </c>
      <c r="AU208" s="223" t="s">
        <v>80</v>
      </c>
      <c r="AY208" s="222" t="s">
        <v>164</v>
      </c>
      <c r="BK208" s="224">
        <f>SUM(BK209:BK243)</f>
        <v>0</v>
      </c>
    </row>
    <row r="209" s="2" customFormat="1" ht="24.15" customHeight="1">
      <c r="A209" s="38"/>
      <c r="B209" s="39"/>
      <c r="C209" s="227" t="s">
        <v>8</v>
      </c>
      <c r="D209" s="227" t="s">
        <v>166</v>
      </c>
      <c r="E209" s="228" t="s">
        <v>283</v>
      </c>
      <c r="F209" s="229" t="s">
        <v>284</v>
      </c>
      <c r="G209" s="230" t="s">
        <v>202</v>
      </c>
      <c r="H209" s="231">
        <v>1.2290000000000001</v>
      </c>
      <c r="I209" s="232"/>
      <c r="J209" s="233">
        <f>ROUND(I209*H209,2)</f>
        <v>0</v>
      </c>
      <c r="K209" s="229" t="s">
        <v>170</v>
      </c>
      <c r="L209" s="44"/>
      <c r="M209" s="234" t="s">
        <v>1</v>
      </c>
      <c r="N209" s="235" t="s">
        <v>38</v>
      </c>
      <c r="O209" s="91"/>
      <c r="P209" s="236">
        <f>O209*H209</f>
        <v>0</v>
      </c>
      <c r="Q209" s="236">
        <v>0.036885000000000001</v>
      </c>
      <c r="R209" s="236">
        <f>Q209*H209</f>
        <v>0.045331665000000007</v>
      </c>
      <c r="S209" s="236">
        <v>0</v>
      </c>
      <c r="T209" s="23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171</v>
      </c>
      <c r="AT209" s="238" t="s">
        <v>166</v>
      </c>
      <c r="AU209" s="238" t="s">
        <v>82</v>
      </c>
      <c r="AY209" s="17" t="s">
        <v>164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80</v>
      </c>
      <c r="BK209" s="239">
        <f>ROUND(I209*H209,2)</f>
        <v>0</v>
      </c>
      <c r="BL209" s="17" t="s">
        <v>171</v>
      </c>
      <c r="BM209" s="238" t="s">
        <v>818</v>
      </c>
    </row>
    <row r="210" s="2" customFormat="1">
      <c r="A210" s="38"/>
      <c r="B210" s="39"/>
      <c r="C210" s="40"/>
      <c r="D210" s="240" t="s">
        <v>173</v>
      </c>
      <c r="E210" s="40"/>
      <c r="F210" s="241" t="s">
        <v>284</v>
      </c>
      <c r="G210" s="40"/>
      <c r="H210" s="40"/>
      <c r="I210" s="242"/>
      <c r="J210" s="40"/>
      <c r="K210" s="40"/>
      <c r="L210" s="44"/>
      <c r="M210" s="243"/>
      <c r="N210" s="244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173</v>
      </c>
      <c r="AU210" s="17" t="s">
        <v>82</v>
      </c>
    </row>
    <row r="211" s="2" customFormat="1">
      <c r="A211" s="38"/>
      <c r="B211" s="39"/>
      <c r="C211" s="40"/>
      <c r="D211" s="245" t="s">
        <v>175</v>
      </c>
      <c r="E211" s="40"/>
      <c r="F211" s="246" t="s">
        <v>286</v>
      </c>
      <c r="G211" s="40"/>
      <c r="H211" s="40"/>
      <c r="I211" s="242"/>
      <c r="J211" s="40"/>
      <c r="K211" s="40"/>
      <c r="L211" s="44"/>
      <c r="M211" s="243"/>
      <c r="N211" s="244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82</v>
      </c>
    </row>
    <row r="212" s="13" customFormat="1">
      <c r="A212" s="13"/>
      <c r="B212" s="247"/>
      <c r="C212" s="248"/>
      <c r="D212" s="240" t="s">
        <v>177</v>
      </c>
      <c r="E212" s="249" t="s">
        <v>1</v>
      </c>
      <c r="F212" s="250" t="s">
        <v>819</v>
      </c>
      <c r="G212" s="248"/>
      <c r="H212" s="249" t="s">
        <v>1</v>
      </c>
      <c r="I212" s="251"/>
      <c r="J212" s="248"/>
      <c r="K212" s="248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177</v>
      </c>
      <c r="AU212" s="256" t="s">
        <v>82</v>
      </c>
      <c r="AV212" s="13" t="s">
        <v>80</v>
      </c>
      <c r="AW212" s="13" t="s">
        <v>30</v>
      </c>
      <c r="AX212" s="13" t="s">
        <v>73</v>
      </c>
      <c r="AY212" s="256" t="s">
        <v>164</v>
      </c>
    </row>
    <row r="213" s="14" customFormat="1">
      <c r="A213" s="14"/>
      <c r="B213" s="257"/>
      <c r="C213" s="258"/>
      <c r="D213" s="240" t="s">
        <v>177</v>
      </c>
      <c r="E213" s="259" t="s">
        <v>1</v>
      </c>
      <c r="F213" s="260" t="s">
        <v>820</v>
      </c>
      <c r="G213" s="258"/>
      <c r="H213" s="261">
        <v>0.996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177</v>
      </c>
      <c r="AU213" s="267" t="s">
        <v>82</v>
      </c>
      <c r="AV213" s="14" t="s">
        <v>82</v>
      </c>
      <c r="AW213" s="14" t="s">
        <v>30</v>
      </c>
      <c r="AX213" s="14" t="s">
        <v>73</v>
      </c>
      <c r="AY213" s="267" t="s">
        <v>164</v>
      </c>
    </row>
    <row r="214" s="13" customFormat="1">
      <c r="A214" s="13"/>
      <c r="B214" s="247"/>
      <c r="C214" s="248"/>
      <c r="D214" s="240" t="s">
        <v>177</v>
      </c>
      <c r="E214" s="249" t="s">
        <v>1</v>
      </c>
      <c r="F214" s="250" t="s">
        <v>821</v>
      </c>
      <c r="G214" s="248"/>
      <c r="H214" s="249" t="s">
        <v>1</v>
      </c>
      <c r="I214" s="251"/>
      <c r="J214" s="248"/>
      <c r="K214" s="248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177</v>
      </c>
      <c r="AU214" s="256" t="s">
        <v>82</v>
      </c>
      <c r="AV214" s="13" t="s">
        <v>80</v>
      </c>
      <c r="AW214" s="13" t="s">
        <v>30</v>
      </c>
      <c r="AX214" s="13" t="s">
        <v>73</v>
      </c>
      <c r="AY214" s="256" t="s">
        <v>164</v>
      </c>
    </row>
    <row r="215" s="14" customFormat="1">
      <c r="A215" s="14"/>
      <c r="B215" s="257"/>
      <c r="C215" s="258"/>
      <c r="D215" s="240" t="s">
        <v>177</v>
      </c>
      <c r="E215" s="259" t="s">
        <v>1</v>
      </c>
      <c r="F215" s="260" t="s">
        <v>822</v>
      </c>
      <c r="G215" s="258"/>
      <c r="H215" s="261">
        <v>0.23300000000000001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7" t="s">
        <v>177</v>
      </c>
      <c r="AU215" s="267" t="s">
        <v>82</v>
      </c>
      <c r="AV215" s="14" t="s">
        <v>82</v>
      </c>
      <c r="AW215" s="14" t="s">
        <v>30</v>
      </c>
      <c r="AX215" s="14" t="s">
        <v>73</v>
      </c>
      <c r="AY215" s="267" t="s">
        <v>164</v>
      </c>
    </row>
    <row r="216" s="15" customFormat="1">
      <c r="A216" s="15"/>
      <c r="B216" s="268"/>
      <c r="C216" s="269"/>
      <c r="D216" s="240" t="s">
        <v>177</v>
      </c>
      <c r="E216" s="270" t="s">
        <v>1</v>
      </c>
      <c r="F216" s="271" t="s">
        <v>182</v>
      </c>
      <c r="G216" s="269"/>
      <c r="H216" s="272">
        <v>1.2290000000000001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8" t="s">
        <v>177</v>
      </c>
      <c r="AU216" s="278" t="s">
        <v>82</v>
      </c>
      <c r="AV216" s="15" t="s">
        <v>171</v>
      </c>
      <c r="AW216" s="15" t="s">
        <v>30</v>
      </c>
      <c r="AX216" s="15" t="s">
        <v>80</v>
      </c>
      <c r="AY216" s="278" t="s">
        <v>164</v>
      </c>
    </row>
    <row r="217" s="2" customFormat="1" ht="16.5" customHeight="1">
      <c r="A217" s="38"/>
      <c r="B217" s="39"/>
      <c r="C217" s="227" t="s">
        <v>299</v>
      </c>
      <c r="D217" s="227" t="s">
        <v>166</v>
      </c>
      <c r="E217" s="228" t="s">
        <v>572</v>
      </c>
      <c r="F217" s="229" t="s">
        <v>573</v>
      </c>
      <c r="G217" s="230" t="s">
        <v>202</v>
      </c>
      <c r="H217" s="231">
        <v>0.86399999999999999</v>
      </c>
      <c r="I217" s="232"/>
      <c r="J217" s="233">
        <f>ROUND(I217*H217,2)</f>
        <v>0</v>
      </c>
      <c r="K217" s="229" t="s">
        <v>170</v>
      </c>
      <c r="L217" s="44"/>
      <c r="M217" s="234" t="s">
        <v>1</v>
      </c>
      <c r="N217" s="235" t="s">
        <v>38</v>
      </c>
      <c r="O217" s="91"/>
      <c r="P217" s="236">
        <f>O217*H217</f>
        <v>0</v>
      </c>
      <c r="Q217" s="236">
        <v>2.5021499999999999</v>
      </c>
      <c r="R217" s="236">
        <f>Q217*H217</f>
        <v>2.1618575999999998</v>
      </c>
      <c r="S217" s="236">
        <v>0</v>
      </c>
      <c r="T217" s="23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171</v>
      </c>
      <c r="AT217" s="238" t="s">
        <v>166</v>
      </c>
      <c r="AU217" s="238" t="s">
        <v>82</v>
      </c>
      <c r="AY217" s="17" t="s">
        <v>164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80</v>
      </c>
      <c r="BK217" s="239">
        <f>ROUND(I217*H217,2)</f>
        <v>0</v>
      </c>
      <c r="BL217" s="17" t="s">
        <v>171</v>
      </c>
      <c r="BM217" s="238" t="s">
        <v>823</v>
      </c>
    </row>
    <row r="218" s="2" customFormat="1">
      <c r="A218" s="38"/>
      <c r="B218" s="39"/>
      <c r="C218" s="40"/>
      <c r="D218" s="240" t="s">
        <v>173</v>
      </c>
      <c r="E218" s="40"/>
      <c r="F218" s="241" t="s">
        <v>575</v>
      </c>
      <c r="G218" s="40"/>
      <c r="H218" s="40"/>
      <c r="I218" s="242"/>
      <c r="J218" s="40"/>
      <c r="K218" s="40"/>
      <c r="L218" s="44"/>
      <c r="M218" s="243"/>
      <c r="N218" s="244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173</v>
      </c>
      <c r="AU218" s="17" t="s">
        <v>82</v>
      </c>
    </row>
    <row r="219" s="2" customFormat="1">
      <c r="A219" s="38"/>
      <c r="B219" s="39"/>
      <c r="C219" s="40"/>
      <c r="D219" s="245" t="s">
        <v>175</v>
      </c>
      <c r="E219" s="40"/>
      <c r="F219" s="246" t="s">
        <v>576</v>
      </c>
      <c r="G219" s="40"/>
      <c r="H219" s="40"/>
      <c r="I219" s="242"/>
      <c r="J219" s="40"/>
      <c r="K219" s="40"/>
      <c r="L219" s="44"/>
      <c r="M219" s="243"/>
      <c r="N219" s="244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82</v>
      </c>
    </row>
    <row r="220" s="13" customFormat="1">
      <c r="A220" s="13"/>
      <c r="B220" s="247"/>
      <c r="C220" s="248"/>
      <c r="D220" s="240" t="s">
        <v>177</v>
      </c>
      <c r="E220" s="249" t="s">
        <v>1</v>
      </c>
      <c r="F220" s="250" t="s">
        <v>824</v>
      </c>
      <c r="G220" s="248"/>
      <c r="H220" s="249" t="s">
        <v>1</v>
      </c>
      <c r="I220" s="251"/>
      <c r="J220" s="248"/>
      <c r="K220" s="248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177</v>
      </c>
      <c r="AU220" s="256" t="s">
        <v>82</v>
      </c>
      <c r="AV220" s="13" t="s">
        <v>80</v>
      </c>
      <c r="AW220" s="13" t="s">
        <v>30</v>
      </c>
      <c r="AX220" s="13" t="s">
        <v>73</v>
      </c>
      <c r="AY220" s="256" t="s">
        <v>164</v>
      </c>
    </row>
    <row r="221" s="14" customFormat="1">
      <c r="A221" s="14"/>
      <c r="B221" s="257"/>
      <c r="C221" s="258"/>
      <c r="D221" s="240" t="s">
        <v>177</v>
      </c>
      <c r="E221" s="259" t="s">
        <v>1</v>
      </c>
      <c r="F221" s="260" t="s">
        <v>825</v>
      </c>
      <c r="G221" s="258"/>
      <c r="H221" s="261">
        <v>0.86399999999999999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7" t="s">
        <v>177</v>
      </c>
      <c r="AU221" s="267" t="s">
        <v>82</v>
      </c>
      <c r="AV221" s="14" t="s">
        <v>82</v>
      </c>
      <c r="AW221" s="14" t="s">
        <v>30</v>
      </c>
      <c r="AX221" s="14" t="s">
        <v>80</v>
      </c>
      <c r="AY221" s="267" t="s">
        <v>164</v>
      </c>
    </row>
    <row r="222" s="2" customFormat="1" ht="16.5" customHeight="1">
      <c r="A222" s="38"/>
      <c r="B222" s="39"/>
      <c r="C222" s="227" t="s">
        <v>316</v>
      </c>
      <c r="D222" s="227" t="s">
        <v>166</v>
      </c>
      <c r="E222" s="228" t="s">
        <v>584</v>
      </c>
      <c r="F222" s="229" t="s">
        <v>585</v>
      </c>
      <c r="G222" s="230" t="s">
        <v>169</v>
      </c>
      <c r="H222" s="231">
        <v>6</v>
      </c>
      <c r="I222" s="232"/>
      <c r="J222" s="233">
        <f>ROUND(I222*H222,2)</f>
        <v>0</v>
      </c>
      <c r="K222" s="229" t="s">
        <v>170</v>
      </c>
      <c r="L222" s="44"/>
      <c r="M222" s="234" t="s">
        <v>1</v>
      </c>
      <c r="N222" s="235" t="s">
        <v>38</v>
      </c>
      <c r="O222" s="91"/>
      <c r="P222" s="236">
        <f>O222*H222</f>
        <v>0</v>
      </c>
      <c r="Q222" s="236">
        <v>0.041744200000000002</v>
      </c>
      <c r="R222" s="236">
        <f>Q222*H222</f>
        <v>0.2504652</v>
      </c>
      <c r="S222" s="236">
        <v>0</v>
      </c>
      <c r="T222" s="23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171</v>
      </c>
      <c r="AT222" s="238" t="s">
        <v>166</v>
      </c>
      <c r="AU222" s="238" t="s">
        <v>82</v>
      </c>
      <c r="AY222" s="17" t="s">
        <v>164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80</v>
      </c>
      <c r="BK222" s="239">
        <f>ROUND(I222*H222,2)</f>
        <v>0</v>
      </c>
      <c r="BL222" s="17" t="s">
        <v>171</v>
      </c>
      <c r="BM222" s="238" t="s">
        <v>826</v>
      </c>
    </row>
    <row r="223" s="2" customFormat="1">
      <c r="A223" s="38"/>
      <c r="B223" s="39"/>
      <c r="C223" s="40"/>
      <c r="D223" s="240" t="s">
        <v>173</v>
      </c>
      <c r="E223" s="40"/>
      <c r="F223" s="241" t="s">
        <v>587</v>
      </c>
      <c r="G223" s="40"/>
      <c r="H223" s="40"/>
      <c r="I223" s="242"/>
      <c r="J223" s="40"/>
      <c r="K223" s="40"/>
      <c r="L223" s="44"/>
      <c r="M223" s="243"/>
      <c r="N223" s="244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173</v>
      </c>
      <c r="AU223" s="17" t="s">
        <v>82</v>
      </c>
    </row>
    <row r="224" s="2" customFormat="1">
      <c r="A224" s="38"/>
      <c r="B224" s="39"/>
      <c r="C224" s="40"/>
      <c r="D224" s="245" t="s">
        <v>175</v>
      </c>
      <c r="E224" s="40"/>
      <c r="F224" s="246" t="s">
        <v>588</v>
      </c>
      <c r="G224" s="40"/>
      <c r="H224" s="40"/>
      <c r="I224" s="242"/>
      <c r="J224" s="40"/>
      <c r="K224" s="40"/>
      <c r="L224" s="44"/>
      <c r="M224" s="243"/>
      <c r="N224" s="244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175</v>
      </c>
      <c r="AU224" s="17" t="s">
        <v>82</v>
      </c>
    </row>
    <row r="225" s="13" customFormat="1">
      <c r="A225" s="13"/>
      <c r="B225" s="247"/>
      <c r="C225" s="248"/>
      <c r="D225" s="240" t="s">
        <v>177</v>
      </c>
      <c r="E225" s="249" t="s">
        <v>1</v>
      </c>
      <c r="F225" s="250" t="s">
        <v>827</v>
      </c>
      <c r="G225" s="248"/>
      <c r="H225" s="249" t="s">
        <v>1</v>
      </c>
      <c r="I225" s="251"/>
      <c r="J225" s="248"/>
      <c r="K225" s="248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177</v>
      </c>
      <c r="AU225" s="256" t="s">
        <v>82</v>
      </c>
      <c r="AV225" s="13" t="s">
        <v>80</v>
      </c>
      <c r="AW225" s="13" t="s">
        <v>30</v>
      </c>
      <c r="AX225" s="13" t="s">
        <v>73</v>
      </c>
      <c r="AY225" s="256" t="s">
        <v>164</v>
      </c>
    </row>
    <row r="226" s="14" customFormat="1">
      <c r="A226" s="14"/>
      <c r="B226" s="257"/>
      <c r="C226" s="258"/>
      <c r="D226" s="240" t="s">
        <v>177</v>
      </c>
      <c r="E226" s="259" t="s">
        <v>1</v>
      </c>
      <c r="F226" s="260" t="s">
        <v>828</v>
      </c>
      <c r="G226" s="258"/>
      <c r="H226" s="261">
        <v>3.6000000000000001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7" t="s">
        <v>177</v>
      </c>
      <c r="AU226" s="267" t="s">
        <v>82</v>
      </c>
      <c r="AV226" s="14" t="s">
        <v>82</v>
      </c>
      <c r="AW226" s="14" t="s">
        <v>30</v>
      </c>
      <c r="AX226" s="14" t="s">
        <v>73</v>
      </c>
      <c r="AY226" s="267" t="s">
        <v>164</v>
      </c>
    </row>
    <row r="227" s="13" customFormat="1">
      <c r="A227" s="13"/>
      <c r="B227" s="247"/>
      <c r="C227" s="248"/>
      <c r="D227" s="240" t="s">
        <v>177</v>
      </c>
      <c r="E227" s="249" t="s">
        <v>1</v>
      </c>
      <c r="F227" s="250" t="s">
        <v>829</v>
      </c>
      <c r="G227" s="248"/>
      <c r="H227" s="249" t="s">
        <v>1</v>
      </c>
      <c r="I227" s="251"/>
      <c r="J227" s="248"/>
      <c r="K227" s="248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177</v>
      </c>
      <c r="AU227" s="256" t="s">
        <v>82</v>
      </c>
      <c r="AV227" s="13" t="s">
        <v>80</v>
      </c>
      <c r="AW227" s="13" t="s">
        <v>30</v>
      </c>
      <c r="AX227" s="13" t="s">
        <v>73</v>
      </c>
      <c r="AY227" s="256" t="s">
        <v>164</v>
      </c>
    </row>
    <row r="228" s="14" customFormat="1">
      <c r="A228" s="14"/>
      <c r="B228" s="257"/>
      <c r="C228" s="258"/>
      <c r="D228" s="240" t="s">
        <v>177</v>
      </c>
      <c r="E228" s="259" t="s">
        <v>1</v>
      </c>
      <c r="F228" s="260" t="s">
        <v>830</v>
      </c>
      <c r="G228" s="258"/>
      <c r="H228" s="261">
        <v>2.3999999999999999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7" t="s">
        <v>177</v>
      </c>
      <c r="AU228" s="267" t="s">
        <v>82</v>
      </c>
      <c r="AV228" s="14" t="s">
        <v>82</v>
      </c>
      <c r="AW228" s="14" t="s">
        <v>30</v>
      </c>
      <c r="AX228" s="14" t="s">
        <v>73</v>
      </c>
      <c r="AY228" s="267" t="s">
        <v>164</v>
      </c>
    </row>
    <row r="229" s="15" customFormat="1">
      <c r="A229" s="15"/>
      <c r="B229" s="268"/>
      <c r="C229" s="269"/>
      <c r="D229" s="240" t="s">
        <v>177</v>
      </c>
      <c r="E229" s="270" t="s">
        <v>1</v>
      </c>
      <c r="F229" s="271" t="s">
        <v>182</v>
      </c>
      <c r="G229" s="269"/>
      <c r="H229" s="272">
        <v>6</v>
      </c>
      <c r="I229" s="273"/>
      <c r="J229" s="269"/>
      <c r="K229" s="269"/>
      <c r="L229" s="274"/>
      <c r="M229" s="275"/>
      <c r="N229" s="276"/>
      <c r="O229" s="276"/>
      <c r="P229" s="276"/>
      <c r="Q229" s="276"/>
      <c r="R229" s="276"/>
      <c r="S229" s="276"/>
      <c r="T229" s="27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8" t="s">
        <v>177</v>
      </c>
      <c r="AU229" s="278" t="s">
        <v>82</v>
      </c>
      <c r="AV229" s="15" t="s">
        <v>171</v>
      </c>
      <c r="AW229" s="15" t="s">
        <v>30</v>
      </c>
      <c r="AX229" s="15" t="s">
        <v>80</v>
      </c>
      <c r="AY229" s="278" t="s">
        <v>164</v>
      </c>
    </row>
    <row r="230" s="2" customFormat="1" ht="16.5" customHeight="1">
      <c r="A230" s="38"/>
      <c r="B230" s="39"/>
      <c r="C230" s="227" t="s">
        <v>324</v>
      </c>
      <c r="D230" s="227" t="s">
        <v>166</v>
      </c>
      <c r="E230" s="228" t="s">
        <v>593</v>
      </c>
      <c r="F230" s="229" t="s">
        <v>594</v>
      </c>
      <c r="G230" s="230" t="s">
        <v>169</v>
      </c>
      <c r="H230" s="231">
        <v>6</v>
      </c>
      <c r="I230" s="232"/>
      <c r="J230" s="233">
        <f>ROUND(I230*H230,2)</f>
        <v>0</v>
      </c>
      <c r="K230" s="229" t="s">
        <v>170</v>
      </c>
      <c r="L230" s="44"/>
      <c r="M230" s="234" t="s">
        <v>1</v>
      </c>
      <c r="N230" s="235" t="s">
        <v>38</v>
      </c>
      <c r="O230" s="91"/>
      <c r="P230" s="236">
        <f>O230*H230</f>
        <v>0</v>
      </c>
      <c r="Q230" s="236">
        <v>1.5E-05</v>
      </c>
      <c r="R230" s="236">
        <f>Q230*H230</f>
        <v>9.0000000000000006E-05</v>
      </c>
      <c r="S230" s="236">
        <v>0</v>
      </c>
      <c r="T230" s="23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171</v>
      </c>
      <c r="AT230" s="238" t="s">
        <v>166</v>
      </c>
      <c r="AU230" s="238" t="s">
        <v>82</v>
      </c>
      <c r="AY230" s="17" t="s">
        <v>164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80</v>
      </c>
      <c r="BK230" s="239">
        <f>ROUND(I230*H230,2)</f>
        <v>0</v>
      </c>
      <c r="BL230" s="17" t="s">
        <v>171</v>
      </c>
      <c r="BM230" s="238" t="s">
        <v>831</v>
      </c>
    </row>
    <row r="231" s="2" customFormat="1">
      <c r="A231" s="38"/>
      <c r="B231" s="39"/>
      <c r="C231" s="40"/>
      <c r="D231" s="240" t="s">
        <v>173</v>
      </c>
      <c r="E231" s="40"/>
      <c r="F231" s="241" t="s">
        <v>596</v>
      </c>
      <c r="G231" s="40"/>
      <c r="H231" s="40"/>
      <c r="I231" s="242"/>
      <c r="J231" s="40"/>
      <c r="K231" s="40"/>
      <c r="L231" s="44"/>
      <c r="M231" s="243"/>
      <c r="N231" s="244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173</v>
      </c>
      <c r="AU231" s="17" t="s">
        <v>82</v>
      </c>
    </row>
    <row r="232" s="2" customFormat="1">
      <c r="A232" s="38"/>
      <c r="B232" s="39"/>
      <c r="C232" s="40"/>
      <c r="D232" s="245" t="s">
        <v>175</v>
      </c>
      <c r="E232" s="40"/>
      <c r="F232" s="246" t="s">
        <v>597</v>
      </c>
      <c r="G232" s="40"/>
      <c r="H232" s="40"/>
      <c r="I232" s="242"/>
      <c r="J232" s="40"/>
      <c r="K232" s="40"/>
      <c r="L232" s="44"/>
      <c r="M232" s="243"/>
      <c r="N232" s="244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175</v>
      </c>
      <c r="AU232" s="17" t="s">
        <v>82</v>
      </c>
    </row>
    <row r="233" s="2" customFormat="1" ht="16.5" customHeight="1">
      <c r="A233" s="38"/>
      <c r="B233" s="39"/>
      <c r="C233" s="227" t="s">
        <v>338</v>
      </c>
      <c r="D233" s="227" t="s">
        <v>166</v>
      </c>
      <c r="E233" s="228" t="s">
        <v>599</v>
      </c>
      <c r="F233" s="229" t="s">
        <v>600</v>
      </c>
      <c r="G233" s="230" t="s">
        <v>216</v>
      </c>
      <c r="H233" s="231">
        <v>0.024</v>
      </c>
      <c r="I233" s="232"/>
      <c r="J233" s="233">
        <f>ROUND(I233*H233,2)</f>
        <v>0</v>
      </c>
      <c r="K233" s="229" t="s">
        <v>170</v>
      </c>
      <c r="L233" s="44"/>
      <c r="M233" s="234" t="s">
        <v>1</v>
      </c>
      <c r="N233" s="235" t="s">
        <v>38</v>
      </c>
      <c r="O233" s="91"/>
      <c r="P233" s="236">
        <f>O233*H233</f>
        <v>0</v>
      </c>
      <c r="Q233" s="236">
        <v>1.0487652000000001</v>
      </c>
      <c r="R233" s="236">
        <f>Q233*H233</f>
        <v>0.025170364800000001</v>
      </c>
      <c r="S233" s="236">
        <v>0</v>
      </c>
      <c r="T233" s="23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171</v>
      </c>
      <c r="AT233" s="238" t="s">
        <v>166</v>
      </c>
      <c r="AU233" s="238" t="s">
        <v>82</v>
      </c>
      <c r="AY233" s="17" t="s">
        <v>164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80</v>
      </c>
      <c r="BK233" s="239">
        <f>ROUND(I233*H233,2)</f>
        <v>0</v>
      </c>
      <c r="BL233" s="17" t="s">
        <v>171</v>
      </c>
      <c r="BM233" s="238" t="s">
        <v>832</v>
      </c>
    </row>
    <row r="234" s="2" customFormat="1">
      <c r="A234" s="38"/>
      <c r="B234" s="39"/>
      <c r="C234" s="40"/>
      <c r="D234" s="240" t="s">
        <v>173</v>
      </c>
      <c r="E234" s="40"/>
      <c r="F234" s="241" t="s">
        <v>602</v>
      </c>
      <c r="G234" s="40"/>
      <c r="H234" s="40"/>
      <c r="I234" s="242"/>
      <c r="J234" s="40"/>
      <c r="K234" s="40"/>
      <c r="L234" s="44"/>
      <c r="M234" s="243"/>
      <c r="N234" s="244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173</v>
      </c>
      <c r="AU234" s="17" t="s">
        <v>82</v>
      </c>
    </row>
    <row r="235" s="2" customFormat="1">
      <c r="A235" s="38"/>
      <c r="B235" s="39"/>
      <c r="C235" s="40"/>
      <c r="D235" s="245" t="s">
        <v>175</v>
      </c>
      <c r="E235" s="40"/>
      <c r="F235" s="246" t="s">
        <v>603</v>
      </c>
      <c r="G235" s="40"/>
      <c r="H235" s="40"/>
      <c r="I235" s="242"/>
      <c r="J235" s="40"/>
      <c r="K235" s="40"/>
      <c r="L235" s="44"/>
      <c r="M235" s="243"/>
      <c r="N235" s="244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82</v>
      </c>
    </row>
    <row r="236" s="13" customFormat="1">
      <c r="A236" s="13"/>
      <c r="B236" s="247"/>
      <c r="C236" s="248"/>
      <c r="D236" s="240" t="s">
        <v>177</v>
      </c>
      <c r="E236" s="249" t="s">
        <v>1</v>
      </c>
      <c r="F236" s="250" t="s">
        <v>833</v>
      </c>
      <c r="G236" s="248"/>
      <c r="H236" s="249" t="s">
        <v>1</v>
      </c>
      <c r="I236" s="251"/>
      <c r="J236" s="248"/>
      <c r="K236" s="248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177</v>
      </c>
      <c r="AU236" s="256" t="s">
        <v>82</v>
      </c>
      <c r="AV236" s="13" t="s">
        <v>80</v>
      </c>
      <c r="AW236" s="13" t="s">
        <v>30</v>
      </c>
      <c r="AX236" s="13" t="s">
        <v>73</v>
      </c>
      <c r="AY236" s="256" t="s">
        <v>164</v>
      </c>
    </row>
    <row r="237" s="14" customFormat="1">
      <c r="A237" s="14"/>
      <c r="B237" s="257"/>
      <c r="C237" s="258"/>
      <c r="D237" s="240" t="s">
        <v>177</v>
      </c>
      <c r="E237" s="259" t="s">
        <v>1</v>
      </c>
      <c r="F237" s="260" t="s">
        <v>834</v>
      </c>
      <c r="G237" s="258"/>
      <c r="H237" s="261">
        <v>0.024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7" t="s">
        <v>177</v>
      </c>
      <c r="AU237" s="267" t="s">
        <v>82</v>
      </c>
      <c r="AV237" s="14" t="s">
        <v>82</v>
      </c>
      <c r="AW237" s="14" t="s">
        <v>30</v>
      </c>
      <c r="AX237" s="14" t="s">
        <v>73</v>
      </c>
      <c r="AY237" s="267" t="s">
        <v>164</v>
      </c>
    </row>
    <row r="238" s="15" customFormat="1">
      <c r="A238" s="15"/>
      <c r="B238" s="268"/>
      <c r="C238" s="269"/>
      <c r="D238" s="240" t="s">
        <v>177</v>
      </c>
      <c r="E238" s="270" t="s">
        <v>1</v>
      </c>
      <c r="F238" s="271" t="s">
        <v>182</v>
      </c>
      <c r="G238" s="269"/>
      <c r="H238" s="272">
        <v>0.024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8" t="s">
        <v>177</v>
      </c>
      <c r="AU238" s="278" t="s">
        <v>82</v>
      </c>
      <c r="AV238" s="15" t="s">
        <v>171</v>
      </c>
      <c r="AW238" s="15" t="s">
        <v>30</v>
      </c>
      <c r="AX238" s="15" t="s">
        <v>80</v>
      </c>
      <c r="AY238" s="278" t="s">
        <v>164</v>
      </c>
    </row>
    <row r="239" s="2" customFormat="1" ht="21.75" customHeight="1">
      <c r="A239" s="38"/>
      <c r="B239" s="39"/>
      <c r="C239" s="227" t="s">
        <v>345</v>
      </c>
      <c r="D239" s="227" t="s">
        <v>166</v>
      </c>
      <c r="E239" s="228" t="s">
        <v>835</v>
      </c>
      <c r="F239" s="229" t="s">
        <v>836</v>
      </c>
      <c r="G239" s="230" t="s">
        <v>216</v>
      </c>
      <c r="H239" s="231">
        <v>0.050000000000000003</v>
      </c>
      <c r="I239" s="232"/>
      <c r="J239" s="233">
        <f>ROUND(I239*H239,2)</f>
        <v>0</v>
      </c>
      <c r="K239" s="229" t="s">
        <v>170</v>
      </c>
      <c r="L239" s="44"/>
      <c r="M239" s="234" t="s">
        <v>1</v>
      </c>
      <c r="N239" s="235" t="s">
        <v>38</v>
      </c>
      <c r="O239" s="91"/>
      <c r="P239" s="236">
        <f>O239*H239</f>
        <v>0</v>
      </c>
      <c r="Q239" s="236">
        <v>1.1127737420999999</v>
      </c>
      <c r="R239" s="236">
        <f>Q239*H239</f>
        <v>0.055638687105000001</v>
      </c>
      <c r="S239" s="236">
        <v>0</v>
      </c>
      <c r="T239" s="23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171</v>
      </c>
      <c r="AT239" s="238" t="s">
        <v>166</v>
      </c>
      <c r="AU239" s="238" t="s">
        <v>82</v>
      </c>
      <c r="AY239" s="17" t="s">
        <v>164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80</v>
      </c>
      <c r="BK239" s="239">
        <f>ROUND(I239*H239,2)</f>
        <v>0</v>
      </c>
      <c r="BL239" s="17" t="s">
        <v>171</v>
      </c>
      <c r="BM239" s="238" t="s">
        <v>837</v>
      </c>
    </row>
    <row r="240" s="2" customFormat="1">
      <c r="A240" s="38"/>
      <c r="B240" s="39"/>
      <c r="C240" s="40"/>
      <c r="D240" s="240" t="s">
        <v>173</v>
      </c>
      <c r="E240" s="40"/>
      <c r="F240" s="241" t="s">
        <v>838</v>
      </c>
      <c r="G240" s="40"/>
      <c r="H240" s="40"/>
      <c r="I240" s="242"/>
      <c r="J240" s="40"/>
      <c r="K240" s="40"/>
      <c r="L240" s="44"/>
      <c r="M240" s="243"/>
      <c r="N240" s="244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173</v>
      </c>
      <c r="AU240" s="17" t="s">
        <v>82</v>
      </c>
    </row>
    <row r="241" s="2" customFormat="1">
      <c r="A241" s="38"/>
      <c r="B241" s="39"/>
      <c r="C241" s="40"/>
      <c r="D241" s="245" t="s">
        <v>175</v>
      </c>
      <c r="E241" s="40"/>
      <c r="F241" s="246" t="s">
        <v>839</v>
      </c>
      <c r="G241" s="40"/>
      <c r="H241" s="40"/>
      <c r="I241" s="242"/>
      <c r="J241" s="40"/>
      <c r="K241" s="40"/>
      <c r="L241" s="44"/>
      <c r="M241" s="243"/>
      <c r="N241" s="244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82</v>
      </c>
    </row>
    <row r="242" s="13" customFormat="1">
      <c r="A242" s="13"/>
      <c r="B242" s="247"/>
      <c r="C242" s="248"/>
      <c r="D242" s="240" t="s">
        <v>177</v>
      </c>
      <c r="E242" s="249" t="s">
        <v>1</v>
      </c>
      <c r="F242" s="250" t="s">
        <v>840</v>
      </c>
      <c r="G242" s="248"/>
      <c r="H242" s="249" t="s">
        <v>1</v>
      </c>
      <c r="I242" s="251"/>
      <c r="J242" s="248"/>
      <c r="K242" s="248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177</v>
      </c>
      <c r="AU242" s="256" t="s">
        <v>82</v>
      </c>
      <c r="AV242" s="13" t="s">
        <v>80</v>
      </c>
      <c r="AW242" s="13" t="s">
        <v>30</v>
      </c>
      <c r="AX242" s="13" t="s">
        <v>73</v>
      </c>
      <c r="AY242" s="256" t="s">
        <v>164</v>
      </c>
    </row>
    <row r="243" s="14" customFormat="1">
      <c r="A243" s="14"/>
      <c r="B243" s="257"/>
      <c r="C243" s="258"/>
      <c r="D243" s="240" t="s">
        <v>177</v>
      </c>
      <c r="E243" s="259" t="s">
        <v>1</v>
      </c>
      <c r="F243" s="260" t="s">
        <v>841</v>
      </c>
      <c r="G243" s="258"/>
      <c r="H243" s="261">
        <v>0.050000000000000003</v>
      </c>
      <c r="I243" s="262"/>
      <c r="J243" s="258"/>
      <c r="K243" s="258"/>
      <c r="L243" s="263"/>
      <c r="M243" s="264"/>
      <c r="N243" s="265"/>
      <c r="O243" s="265"/>
      <c r="P243" s="265"/>
      <c r="Q243" s="265"/>
      <c r="R243" s="265"/>
      <c r="S243" s="265"/>
      <c r="T243" s="26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7" t="s">
        <v>177</v>
      </c>
      <c r="AU243" s="267" t="s">
        <v>82</v>
      </c>
      <c r="AV243" s="14" t="s">
        <v>82</v>
      </c>
      <c r="AW243" s="14" t="s">
        <v>30</v>
      </c>
      <c r="AX243" s="14" t="s">
        <v>80</v>
      </c>
      <c r="AY243" s="267" t="s">
        <v>164</v>
      </c>
    </row>
    <row r="244" s="12" customFormat="1" ht="22.8" customHeight="1">
      <c r="A244" s="12"/>
      <c r="B244" s="211"/>
      <c r="C244" s="212"/>
      <c r="D244" s="213" t="s">
        <v>72</v>
      </c>
      <c r="E244" s="225" t="s">
        <v>171</v>
      </c>
      <c r="F244" s="225" t="s">
        <v>290</v>
      </c>
      <c r="G244" s="212"/>
      <c r="H244" s="212"/>
      <c r="I244" s="215"/>
      <c r="J244" s="226">
        <f>BK244</f>
        <v>0</v>
      </c>
      <c r="K244" s="212"/>
      <c r="L244" s="217"/>
      <c r="M244" s="218"/>
      <c r="N244" s="219"/>
      <c r="O244" s="219"/>
      <c r="P244" s="220">
        <f>SUM(P245:P263)</f>
        <v>0</v>
      </c>
      <c r="Q244" s="219"/>
      <c r="R244" s="220">
        <f>SUM(R245:R263)</f>
        <v>6.2174627999999998</v>
      </c>
      <c r="S244" s="219"/>
      <c r="T244" s="221">
        <f>SUM(T245:T263)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2" t="s">
        <v>80</v>
      </c>
      <c r="AT244" s="223" t="s">
        <v>72</v>
      </c>
      <c r="AU244" s="223" t="s">
        <v>80</v>
      </c>
      <c r="AY244" s="222" t="s">
        <v>164</v>
      </c>
      <c r="BK244" s="224">
        <f>SUM(BK245:BK263)</f>
        <v>0</v>
      </c>
    </row>
    <row r="245" s="2" customFormat="1" ht="24.15" customHeight="1">
      <c r="A245" s="38"/>
      <c r="B245" s="39"/>
      <c r="C245" s="227" t="s">
        <v>7</v>
      </c>
      <c r="D245" s="227" t="s">
        <v>166</v>
      </c>
      <c r="E245" s="228" t="s">
        <v>842</v>
      </c>
      <c r="F245" s="229" t="s">
        <v>843</v>
      </c>
      <c r="G245" s="230" t="s">
        <v>169</v>
      </c>
      <c r="H245" s="231">
        <v>0.71999999999999997</v>
      </c>
      <c r="I245" s="232"/>
      <c r="J245" s="233">
        <f>ROUND(I245*H245,2)</f>
        <v>0</v>
      </c>
      <c r="K245" s="229" t="s">
        <v>170</v>
      </c>
      <c r="L245" s="44"/>
      <c r="M245" s="234" t="s">
        <v>1</v>
      </c>
      <c r="N245" s="235" t="s">
        <v>38</v>
      </c>
      <c r="O245" s="91"/>
      <c r="P245" s="236">
        <f>O245*H245</f>
        <v>0</v>
      </c>
      <c r="Q245" s="236">
        <v>0.02102</v>
      </c>
      <c r="R245" s="236">
        <f>Q245*H245</f>
        <v>0.015134399999999999</v>
      </c>
      <c r="S245" s="236">
        <v>0</v>
      </c>
      <c r="T245" s="23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8" t="s">
        <v>171</v>
      </c>
      <c r="AT245" s="238" t="s">
        <v>166</v>
      </c>
      <c r="AU245" s="238" t="s">
        <v>82</v>
      </c>
      <c r="AY245" s="17" t="s">
        <v>164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7" t="s">
        <v>80</v>
      </c>
      <c r="BK245" s="239">
        <f>ROUND(I245*H245,2)</f>
        <v>0</v>
      </c>
      <c r="BL245" s="17" t="s">
        <v>171</v>
      </c>
      <c r="BM245" s="238" t="s">
        <v>844</v>
      </c>
    </row>
    <row r="246" s="2" customFormat="1">
      <c r="A246" s="38"/>
      <c r="B246" s="39"/>
      <c r="C246" s="40"/>
      <c r="D246" s="240" t="s">
        <v>173</v>
      </c>
      <c r="E246" s="40"/>
      <c r="F246" s="241" t="s">
        <v>845</v>
      </c>
      <c r="G246" s="40"/>
      <c r="H246" s="40"/>
      <c r="I246" s="242"/>
      <c r="J246" s="40"/>
      <c r="K246" s="40"/>
      <c r="L246" s="44"/>
      <c r="M246" s="243"/>
      <c r="N246" s="244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173</v>
      </c>
      <c r="AU246" s="17" t="s">
        <v>82</v>
      </c>
    </row>
    <row r="247" s="2" customFormat="1">
      <c r="A247" s="38"/>
      <c r="B247" s="39"/>
      <c r="C247" s="40"/>
      <c r="D247" s="245" t="s">
        <v>175</v>
      </c>
      <c r="E247" s="40"/>
      <c r="F247" s="246" t="s">
        <v>846</v>
      </c>
      <c r="G247" s="40"/>
      <c r="H247" s="40"/>
      <c r="I247" s="242"/>
      <c r="J247" s="40"/>
      <c r="K247" s="40"/>
      <c r="L247" s="44"/>
      <c r="M247" s="243"/>
      <c r="N247" s="244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175</v>
      </c>
      <c r="AU247" s="17" t="s">
        <v>82</v>
      </c>
    </row>
    <row r="248" s="2" customFormat="1">
      <c r="A248" s="38"/>
      <c r="B248" s="39"/>
      <c r="C248" s="40"/>
      <c r="D248" s="240" t="s">
        <v>206</v>
      </c>
      <c r="E248" s="40"/>
      <c r="F248" s="279" t="s">
        <v>847</v>
      </c>
      <c r="G248" s="40"/>
      <c r="H248" s="40"/>
      <c r="I248" s="242"/>
      <c r="J248" s="40"/>
      <c r="K248" s="40"/>
      <c r="L248" s="44"/>
      <c r="M248" s="243"/>
      <c r="N248" s="244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206</v>
      </c>
      <c r="AU248" s="17" t="s">
        <v>82</v>
      </c>
    </row>
    <row r="249" s="13" customFormat="1">
      <c r="A249" s="13"/>
      <c r="B249" s="247"/>
      <c r="C249" s="248"/>
      <c r="D249" s="240" t="s">
        <v>177</v>
      </c>
      <c r="E249" s="249" t="s">
        <v>1</v>
      </c>
      <c r="F249" s="250" t="s">
        <v>848</v>
      </c>
      <c r="G249" s="248"/>
      <c r="H249" s="249" t="s">
        <v>1</v>
      </c>
      <c r="I249" s="251"/>
      <c r="J249" s="248"/>
      <c r="K249" s="248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177</v>
      </c>
      <c r="AU249" s="256" t="s">
        <v>82</v>
      </c>
      <c r="AV249" s="13" t="s">
        <v>80</v>
      </c>
      <c r="AW249" s="13" t="s">
        <v>30</v>
      </c>
      <c r="AX249" s="13" t="s">
        <v>73</v>
      </c>
      <c r="AY249" s="256" t="s">
        <v>164</v>
      </c>
    </row>
    <row r="250" s="14" customFormat="1">
      <c r="A250" s="14"/>
      <c r="B250" s="257"/>
      <c r="C250" s="258"/>
      <c r="D250" s="240" t="s">
        <v>177</v>
      </c>
      <c r="E250" s="259" t="s">
        <v>1</v>
      </c>
      <c r="F250" s="260" t="s">
        <v>849</v>
      </c>
      <c r="G250" s="258"/>
      <c r="H250" s="261">
        <v>0.71999999999999997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7" t="s">
        <v>177</v>
      </c>
      <c r="AU250" s="267" t="s">
        <v>82</v>
      </c>
      <c r="AV250" s="14" t="s">
        <v>82</v>
      </c>
      <c r="AW250" s="14" t="s">
        <v>30</v>
      </c>
      <c r="AX250" s="14" t="s">
        <v>80</v>
      </c>
      <c r="AY250" s="267" t="s">
        <v>164</v>
      </c>
    </row>
    <row r="251" s="2" customFormat="1" ht="24.15" customHeight="1">
      <c r="A251" s="38"/>
      <c r="B251" s="39"/>
      <c r="C251" s="227" t="s">
        <v>360</v>
      </c>
      <c r="D251" s="227" t="s">
        <v>166</v>
      </c>
      <c r="E251" s="228" t="s">
        <v>850</v>
      </c>
      <c r="F251" s="229" t="s">
        <v>851</v>
      </c>
      <c r="G251" s="230" t="s">
        <v>169</v>
      </c>
      <c r="H251" s="231">
        <v>0.71999999999999997</v>
      </c>
      <c r="I251" s="232"/>
      <c r="J251" s="233">
        <f>ROUND(I251*H251,2)</f>
        <v>0</v>
      </c>
      <c r="K251" s="229" t="s">
        <v>170</v>
      </c>
      <c r="L251" s="44"/>
      <c r="M251" s="234" t="s">
        <v>1</v>
      </c>
      <c r="N251" s="235" t="s">
        <v>38</v>
      </c>
      <c r="O251" s="91"/>
      <c r="P251" s="236">
        <f>O251*H251</f>
        <v>0</v>
      </c>
      <c r="Q251" s="236">
        <v>0.02102</v>
      </c>
      <c r="R251" s="236">
        <f>Q251*H251</f>
        <v>0.015134399999999999</v>
      </c>
      <c r="S251" s="236">
        <v>0</v>
      </c>
      <c r="T251" s="23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171</v>
      </c>
      <c r="AT251" s="238" t="s">
        <v>166</v>
      </c>
      <c r="AU251" s="238" t="s">
        <v>82</v>
      </c>
      <c r="AY251" s="17" t="s">
        <v>164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80</v>
      </c>
      <c r="BK251" s="239">
        <f>ROUND(I251*H251,2)</f>
        <v>0</v>
      </c>
      <c r="BL251" s="17" t="s">
        <v>171</v>
      </c>
      <c r="BM251" s="238" t="s">
        <v>852</v>
      </c>
    </row>
    <row r="252" s="2" customFormat="1">
      <c r="A252" s="38"/>
      <c r="B252" s="39"/>
      <c r="C252" s="40"/>
      <c r="D252" s="240" t="s">
        <v>173</v>
      </c>
      <c r="E252" s="40"/>
      <c r="F252" s="241" t="s">
        <v>853</v>
      </c>
      <c r="G252" s="40"/>
      <c r="H252" s="40"/>
      <c r="I252" s="242"/>
      <c r="J252" s="40"/>
      <c r="K252" s="40"/>
      <c r="L252" s="44"/>
      <c r="M252" s="243"/>
      <c r="N252" s="244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173</v>
      </c>
      <c r="AU252" s="17" t="s">
        <v>82</v>
      </c>
    </row>
    <row r="253" s="2" customFormat="1">
      <c r="A253" s="38"/>
      <c r="B253" s="39"/>
      <c r="C253" s="40"/>
      <c r="D253" s="245" t="s">
        <v>175</v>
      </c>
      <c r="E253" s="40"/>
      <c r="F253" s="246" t="s">
        <v>854</v>
      </c>
      <c r="G253" s="40"/>
      <c r="H253" s="40"/>
      <c r="I253" s="242"/>
      <c r="J253" s="40"/>
      <c r="K253" s="40"/>
      <c r="L253" s="44"/>
      <c r="M253" s="243"/>
      <c r="N253" s="244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175</v>
      </c>
      <c r="AU253" s="17" t="s">
        <v>82</v>
      </c>
    </row>
    <row r="254" s="2" customFormat="1">
      <c r="A254" s="38"/>
      <c r="B254" s="39"/>
      <c r="C254" s="40"/>
      <c r="D254" s="240" t="s">
        <v>206</v>
      </c>
      <c r="E254" s="40"/>
      <c r="F254" s="279" t="s">
        <v>847</v>
      </c>
      <c r="G254" s="40"/>
      <c r="H254" s="40"/>
      <c r="I254" s="242"/>
      <c r="J254" s="40"/>
      <c r="K254" s="40"/>
      <c r="L254" s="44"/>
      <c r="M254" s="243"/>
      <c r="N254" s="244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206</v>
      </c>
      <c r="AU254" s="17" t="s">
        <v>82</v>
      </c>
    </row>
    <row r="255" s="2" customFormat="1" ht="33" customHeight="1">
      <c r="A255" s="38"/>
      <c r="B255" s="39"/>
      <c r="C255" s="227" t="s">
        <v>367</v>
      </c>
      <c r="D255" s="227" t="s">
        <v>166</v>
      </c>
      <c r="E255" s="228" t="s">
        <v>855</v>
      </c>
      <c r="F255" s="229" t="s">
        <v>856</v>
      </c>
      <c r="G255" s="230" t="s">
        <v>169</v>
      </c>
      <c r="H255" s="231">
        <v>6</v>
      </c>
      <c r="I255" s="232"/>
      <c r="J255" s="233">
        <f>ROUND(I255*H255,2)</f>
        <v>0</v>
      </c>
      <c r="K255" s="229" t="s">
        <v>170</v>
      </c>
      <c r="L255" s="44"/>
      <c r="M255" s="234" t="s">
        <v>1</v>
      </c>
      <c r="N255" s="235" t="s">
        <v>38</v>
      </c>
      <c r="O255" s="91"/>
      <c r="P255" s="236">
        <f>O255*H255</f>
        <v>0</v>
      </c>
      <c r="Q255" s="236">
        <v>1.031199</v>
      </c>
      <c r="R255" s="236">
        <f>Q255*H255</f>
        <v>6.1871939999999999</v>
      </c>
      <c r="S255" s="236">
        <v>0</v>
      </c>
      <c r="T255" s="23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8" t="s">
        <v>171</v>
      </c>
      <c r="AT255" s="238" t="s">
        <v>166</v>
      </c>
      <c r="AU255" s="238" t="s">
        <v>82</v>
      </c>
      <c r="AY255" s="17" t="s">
        <v>164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7" t="s">
        <v>80</v>
      </c>
      <c r="BK255" s="239">
        <f>ROUND(I255*H255,2)</f>
        <v>0</v>
      </c>
      <c r="BL255" s="17" t="s">
        <v>171</v>
      </c>
      <c r="BM255" s="238" t="s">
        <v>857</v>
      </c>
    </row>
    <row r="256" s="2" customFormat="1">
      <c r="A256" s="38"/>
      <c r="B256" s="39"/>
      <c r="C256" s="40"/>
      <c r="D256" s="240" t="s">
        <v>173</v>
      </c>
      <c r="E256" s="40"/>
      <c r="F256" s="241" t="s">
        <v>858</v>
      </c>
      <c r="G256" s="40"/>
      <c r="H256" s="40"/>
      <c r="I256" s="242"/>
      <c r="J256" s="40"/>
      <c r="K256" s="40"/>
      <c r="L256" s="44"/>
      <c r="M256" s="243"/>
      <c r="N256" s="244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173</v>
      </c>
      <c r="AU256" s="17" t="s">
        <v>82</v>
      </c>
    </row>
    <row r="257" s="2" customFormat="1">
      <c r="A257" s="38"/>
      <c r="B257" s="39"/>
      <c r="C257" s="40"/>
      <c r="D257" s="245" t="s">
        <v>175</v>
      </c>
      <c r="E257" s="40"/>
      <c r="F257" s="246" t="s">
        <v>859</v>
      </c>
      <c r="G257" s="40"/>
      <c r="H257" s="40"/>
      <c r="I257" s="242"/>
      <c r="J257" s="40"/>
      <c r="K257" s="40"/>
      <c r="L257" s="44"/>
      <c r="M257" s="243"/>
      <c r="N257" s="244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175</v>
      </c>
      <c r="AU257" s="17" t="s">
        <v>82</v>
      </c>
    </row>
    <row r="258" s="2" customFormat="1">
      <c r="A258" s="38"/>
      <c r="B258" s="39"/>
      <c r="C258" s="40"/>
      <c r="D258" s="240" t="s">
        <v>206</v>
      </c>
      <c r="E258" s="40"/>
      <c r="F258" s="279" t="s">
        <v>860</v>
      </c>
      <c r="G258" s="40"/>
      <c r="H258" s="40"/>
      <c r="I258" s="242"/>
      <c r="J258" s="40"/>
      <c r="K258" s="40"/>
      <c r="L258" s="44"/>
      <c r="M258" s="243"/>
      <c r="N258" s="244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206</v>
      </c>
      <c r="AU258" s="17" t="s">
        <v>82</v>
      </c>
    </row>
    <row r="259" s="13" customFormat="1">
      <c r="A259" s="13"/>
      <c r="B259" s="247"/>
      <c r="C259" s="248"/>
      <c r="D259" s="240" t="s">
        <v>177</v>
      </c>
      <c r="E259" s="249" t="s">
        <v>1</v>
      </c>
      <c r="F259" s="250" t="s">
        <v>861</v>
      </c>
      <c r="G259" s="248"/>
      <c r="H259" s="249" t="s">
        <v>1</v>
      </c>
      <c r="I259" s="251"/>
      <c r="J259" s="248"/>
      <c r="K259" s="248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177</v>
      </c>
      <c r="AU259" s="256" t="s">
        <v>82</v>
      </c>
      <c r="AV259" s="13" t="s">
        <v>80</v>
      </c>
      <c r="AW259" s="13" t="s">
        <v>30</v>
      </c>
      <c r="AX259" s="13" t="s">
        <v>73</v>
      </c>
      <c r="AY259" s="256" t="s">
        <v>164</v>
      </c>
    </row>
    <row r="260" s="14" customFormat="1">
      <c r="A260" s="14"/>
      <c r="B260" s="257"/>
      <c r="C260" s="258"/>
      <c r="D260" s="240" t="s">
        <v>177</v>
      </c>
      <c r="E260" s="259" t="s">
        <v>1</v>
      </c>
      <c r="F260" s="260" t="s">
        <v>111</v>
      </c>
      <c r="G260" s="258"/>
      <c r="H260" s="261">
        <v>3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7" t="s">
        <v>177</v>
      </c>
      <c r="AU260" s="267" t="s">
        <v>82</v>
      </c>
      <c r="AV260" s="14" t="s">
        <v>82</v>
      </c>
      <c r="AW260" s="14" t="s">
        <v>30</v>
      </c>
      <c r="AX260" s="14" t="s">
        <v>73</v>
      </c>
      <c r="AY260" s="267" t="s">
        <v>164</v>
      </c>
    </row>
    <row r="261" s="13" customFormat="1">
      <c r="A261" s="13"/>
      <c r="B261" s="247"/>
      <c r="C261" s="248"/>
      <c r="D261" s="240" t="s">
        <v>177</v>
      </c>
      <c r="E261" s="249" t="s">
        <v>1</v>
      </c>
      <c r="F261" s="250" t="s">
        <v>862</v>
      </c>
      <c r="G261" s="248"/>
      <c r="H261" s="249" t="s">
        <v>1</v>
      </c>
      <c r="I261" s="251"/>
      <c r="J261" s="248"/>
      <c r="K261" s="248"/>
      <c r="L261" s="252"/>
      <c r="M261" s="253"/>
      <c r="N261" s="254"/>
      <c r="O261" s="254"/>
      <c r="P261" s="254"/>
      <c r="Q261" s="254"/>
      <c r="R261" s="254"/>
      <c r="S261" s="254"/>
      <c r="T261" s="25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6" t="s">
        <v>177</v>
      </c>
      <c r="AU261" s="256" t="s">
        <v>82</v>
      </c>
      <c r="AV261" s="13" t="s">
        <v>80</v>
      </c>
      <c r="AW261" s="13" t="s">
        <v>30</v>
      </c>
      <c r="AX261" s="13" t="s">
        <v>73</v>
      </c>
      <c r="AY261" s="256" t="s">
        <v>164</v>
      </c>
    </row>
    <row r="262" s="14" customFormat="1">
      <c r="A262" s="14"/>
      <c r="B262" s="257"/>
      <c r="C262" s="258"/>
      <c r="D262" s="240" t="s">
        <v>177</v>
      </c>
      <c r="E262" s="259" t="s">
        <v>1</v>
      </c>
      <c r="F262" s="260" t="s">
        <v>111</v>
      </c>
      <c r="G262" s="258"/>
      <c r="H262" s="261">
        <v>3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7" t="s">
        <v>177</v>
      </c>
      <c r="AU262" s="267" t="s">
        <v>82</v>
      </c>
      <c r="AV262" s="14" t="s">
        <v>82</v>
      </c>
      <c r="AW262" s="14" t="s">
        <v>30</v>
      </c>
      <c r="AX262" s="14" t="s">
        <v>73</v>
      </c>
      <c r="AY262" s="267" t="s">
        <v>164</v>
      </c>
    </row>
    <row r="263" s="15" customFormat="1">
      <c r="A263" s="15"/>
      <c r="B263" s="268"/>
      <c r="C263" s="269"/>
      <c r="D263" s="240" t="s">
        <v>177</v>
      </c>
      <c r="E263" s="270" t="s">
        <v>1</v>
      </c>
      <c r="F263" s="271" t="s">
        <v>182</v>
      </c>
      <c r="G263" s="269"/>
      <c r="H263" s="272">
        <v>6</v>
      </c>
      <c r="I263" s="273"/>
      <c r="J263" s="269"/>
      <c r="K263" s="269"/>
      <c r="L263" s="274"/>
      <c r="M263" s="275"/>
      <c r="N263" s="276"/>
      <c r="O263" s="276"/>
      <c r="P263" s="276"/>
      <c r="Q263" s="276"/>
      <c r="R263" s="276"/>
      <c r="S263" s="276"/>
      <c r="T263" s="27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8" t="s">
        <v>177</v>
      </c>
      <c r="AU263" s="278" t="s">
        <v>82</v>
      </c>
      <c r="AV263" s="15" t="s">
        <v>171</v>
      </c>
      <c r="AW263" s="15" t="s">
        <v>30</v>
      </c>
      <c r="AX263" s="15" t="s">
        <v>80</v>
      </c>
      <c r="AY263" s="278" t="s">
        <v>164</v>
      </c>
    </row>
    <row r="264" s="12" customFormat="1" ht="22.8" customHeight="1">
      <c r="A264" s="12"/>
      <c r="B264" s="211"/>
      <c r="C264" s="212"/>
      <c r="D264" s="213" t="s">
        <v>72</v>
      </c>
      <c r="E264" s="225" t="s">
        <v>213</v>
      </c>
      <c r="F264" s="225" t="s">
        <v>863</v>
      </c>
      <c r="G264" s="212"/>
      <c r="H264" s="212"/>
      <c r="I264" s="215"/>
      <c r="J264" s="226">
        <f>BK264</f>
        <v>0</v>
      </c>
      <c r="K264" s="212"/>
      <c r="L264" s="217"/>
      <c r="M264" s="218"/>
      <c r="N264" s="219"/>
      <c r="O264" s="219"/>
      <c r="P264" s="220">
        <f>SUM(P265:P283)</f>
        <v>0</v>
      </c>
      <c r="Q264" s="219"/>
      <c r="R264" s="220">
        <f>SUM(R265:R283)</f>
        <v>1.5788760375000002</v>
      </c>
      <c r="S264" s="219"/>
      <c r="T264" s="221">
        <f>SUM(T265:T283)</f>
        <v>1.729125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2" t="s">
        <v>80</v>
      </c>
      <c r="AT264" s="223" t="s">
        <v>72</v>
      </c>
      <c r="AU264" s="223" t="s">
        <v>80</v>
      </c>
      <c r="AY264" s="222" t="s">
        <v>164</v>
      </c>
      <c r="BK264" s="224">
        <f>SUM(BK265:BK283)</f>
        <v>0</v>
      </c>
    </row>
    <row r="265" s="2" customFormat="1" ht="24.15" customHeight="1">
      <c r="A265" s="38"/>
      <c r="B265" s="39"/>
      <c r="C265" s="227" t="s">
        <v>374</v>
      </c>
      <c r="D265" s="227" t="s">
        <v>166</v>
      </c>
      <c r="E265" s="228" t="s">
        <v>864</v>
      </c>
      <c r="F265" s="229" t="s">
        <v>865</v>
      </c>
      <c r="G265" s="230" t="s">
        <v>169</v>
      </c>
      <c r="H265" s="231">
        <v>0.17999999999999999</v>
      </c>
      <c r="I265" s="232"/>
      <c r="J265" s="233">
        <f>ROUND(I265*H265,2)</f>
        <v>0</v>
      </c>
      <c r="K265" s="229" t="s">
        <v>170</v>
      </c>
      <c r="L265" s="44"/>
      <c r="M265" s="234" t="s">
        <v>1</v>
      </c>
      <c r="N265" s="235" t="s">
        <v>38</v>
      </c>
      <c r="O265" s="91"/>
      <c r="P265" s="236">
        <f>O265*H265</f>
        <v>0</v>
      </c>
      <c r="Q265" s="236">
        <v>0.00055579999999999996</v>
      </c>
      <c r="R265" s="236">
        <f>Q265*H265</f>
        <v>0.00010004399999999999</v>
      </c>
      <c r="S265" s="236">
        <v>0</v>
      </c>
      <c r="T265" s="23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8" t="s">
        <v>171</v>
      </c>
      <c r="AT265" s="238" t="s">
        <v>166</v>
      </c>
      <c r="AU265" s="238" t="s">
        <v>82</v>
      </c>
      <c r="AY265" s="17" t="s">
        <v>164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7" t="s">
        <v>80</v>
      </c>
      <c r="BK265" s="239">
        <f>ROUND(I265*H265,2)</f>
        <v>0</v>
      </c>
      <c r="BL265" s="17" t="s">
        <v>171</v>
      </c>
      <c r="BM265" s="238" t="s">
        <v>866</v>
      </c>
    </row>
    <row r="266" s="2" customFormat="1">
      <c r="A266" s="38"/>
      <c r="B266" s="39"/>
      <c r="C266" s="40"/>
      <c r="D266" s="240" t="s">
        <v>173</v>
      </c>
      <c r="E266" s="40"/>
      <c r="F266" s="241" t="s">
        <v>867</v>
      </c>
      <c r="G266" s="40"/>
      <c r="H266" s="40"/>
      <c r="I266" s="242"/>
      <c r="J266" s="40"/>
      <c r="K266" s="40"/>
      <c r="L266" s="44"/>
      <c r="M266" s="243"/>
      <c r="N266" s="244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173</v>
      </c>
      <c r="AU266" s="17" t="s">
        <v>82</v>
      </c>
    </row>
    <row r="267" s="2" customFormat="1">
      <c r="A267" s="38"/>
      <c r="B267" s="39"/>
      <c r="C267" s="40"/>
      <c r="D267" s="245" t="s">
        <v>175</v>
      </c>
      <c r="E267" s="40"/>
      <c r="F267" s="246" t="s">
        <v>868</v>
      </c>
      <c r="G267" s="40"/>
      <c r="H267" s="40"/>
      <c r="I267" s="242"/>
      <c r="J267" s="40"/>
      <c r="K267" s="40"/>
      <c r="L267" s="44"/>
      <c r="M267" s="243"/>
      <c r="N267" s="244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175</v>
      </c>
      <c r="AU267" s="17" t="s">
        <v>82</v>
      </c>
    </row>
    <row r="268" s="13" customFormat="1">
      <c r="A268" s="13"/>
      <c r="B268" s="247"/>
      <c r="C268" s="248"/>
      <c r="D268" s="240" t="s">
        <v>177</v>
      </c>
      <c r="E268" s="249" t="s">
        <v>1</v>
      </c>
      <c r="F268" s="250" t="s">
        <v>869</v>
      </c>
      <c r="G268" s="248"/>
      <c r="H268" s="249" t="s">
        <v>1</v>
      </c>
      <c r="I268" s="251"/>
      <c r="J268" s="248"/>
      <c r="K268" s="248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177</v>
      </c>
      <c r="AU268" s="256" t="s">
        <v>82</v>
      </c>
      <c r="AV268" s="13" t="s">
        <v>80</v>
      </c>
      <c r="AW268" s="13" t="s">
        <v>30</v>
      </c>
      <c r="AX268" s="13" t="s">
        <v>73</v>
      </c>
      <c r="AY268" s="256" t="s">
        <v>164</v>
      </c>
    </row>
    <row r="269" s="14" customFormat="1">
      <c r="A269" s="14"/>
      <c r="B269" s="257"/>
      <c r="C269" s="258"/>
      <c r="D269" s="240" t="s">
        <v>177</v>
      </c>
      <c r="E269" s="259" t="s">
        <v>1</v>
      </c>
      <c r="F269" s="260" t="s">
        <v>870</v>
      </c>
      <c r="G269" s="258"/>
      <c r="H269" s="261">
        <v>0.17999999999999999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7" t="s">
        <v>177</v>
      </c>
      <c r="AU269" s="267" t="s">
        <v>82</v>
      </c>
      <c r="AV269" s="14" t="s">
        <v>82</v>
      </c>
      <c r="AW269" s="14" t="s">
        <v>30</v>
      </c>
      <c r="AX269" s="14" t="s">
        <v>73</v>
      </c>
      <c r="AY269" s="267" t="s">
        <v>164</v>
      </c>
    </row>
    <row r="270" s="15" customFormat="1">
      <c r="A270" s="15"/>
      <c r="B270" s="268"/>
      <c r="C270" s="269"/>
      <c r="D270" s="240" t="s">
        <v>177</v>
      </c>
      <c r="E270" s="270" t="s">
        <v>1</v>
      </c>
      <c r="F270" s="271" t="s">
        <v>182</v>
      </c>
      <c r="G270" s="269"/>
      <c r="H270" s="272">
        <v>0.17999999999999999</v>
      </c>
      <c r="I270" s="273"/>
      <c r="J270" s="269"/>
      <c r="K270" s="269"/>
      <c r="L270" s="274"/>
      <c r="M270" s="275"/>
      <c r="N270" s="276"/>
      <c r="O270" s="276"/>
      <c r="P270" s="276"/>
      <c r="Q270" s="276"/>
      <c r="R270" s="276"/>
      <c r="S270" s="276"/>
      <c r="T270" s="27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8" t="s">
        <v>177</v>
      </c>
      <c r="AU270" s="278" t="s">
        <v>82</v>
      </c>
      <c r="AV270" s="15" t="s">
        <v>171</v>
      </c>
      <c r="AW270" s="15" t="s">
        <v>30</v>
      </c>
      <c r="AX270" s="15" t="s">
        <v>80</v>
      </c>
      <c r="AY270" s="278" t="s">
        <v>164</v>
      </c>
    </row>
    <row r="271" s="2" customFormat="1" ht="33" customHeight="1">
      <c r="A271" s="38"/>
      <c r="B271" s="39"/>
      <c r="C271" s="227" t="s">
        <v>391</v>
      </c>
      <c r="D271" s="227" t="s">
        <v>166</v>
      </c>
      <c r="E271" s="228" t="s">
        <v>871</v>
      </c>
      <c r="F271" s="229" t="s">
        <v>872</v>
      </c>
      <c r="G271" s="230" t="s">
        <v>169</v>
      </c>
      <c r="H271" s="231">
        <v>23.055</v>
      </c>
      <c r="I271" s="232"/>
      <c r="J271" s="233">
        <f>ROUND(I271*H271,2)</f>
        <v>0</v>
      </c>
      <c r="K271" s="229" t="s">
        <v>170</v>
      </c>
      <c r="L271" s="44"/>
      <c r="M271" s="234" t="s">
        <v>1</v>
      </c>
      <c r="N271" s="235" t="s">
        <v>38</v>
      </c>
      <c r="O271" s="91"/>
      <c r="P271" s="236">
        <f>O271*H271</f>
        <v>0</v>
      </c>
      <c r="Q271" s="236">
        <v>0.066961699999999999</v>
      </c>
      <c r="R271" s="236">
        <f>Q271*H271</f>
        <v>1.5438019935</v>
      </c>
      <c r="S271" s="236">
        <v>0.074999999999999997</v>
      </c>
      <c r="T271" s="237">
        <f>S271*H271</f>
        <v>1.729125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171</v>
      </c>
      <c r="AT271" s="238" t="s">
        <v>166</v>
      </c>
      <c r="AU271" s="238" t="s">
        <v>82</v>
      </c>
      <c r="AY271" s="17" t="s">
        <v>164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80</v>
      </c>
      <c r="BK271" s="239">
        <f>ROUND(I271*H271,2)</f>
        <v>0</v>
      </c>
      <c r="BL271" s="17" t="s">
        <v>171</v>
      </c>
      <c r="BM271" s="238" t="s">
        <v>873</v>
      </c>
    </row>
    <row r="272" s="2" customFormat="1">
      <c r="A272" s="38"/>
      <c r="B272" s="39"/>
      <c r="C272" s="40"/>
      <c r="D272" s="240" t="s">
        <v>173</v>
      </c>
      <c r="E272" s="40"/>
      <c r="F272" s="241" t="s">
        <v>874</v>
      </c>
      <c r="G272" s="40"/>
      <c r="H272" s="40"/>
      <c r="I272" s="242"/>
      <c r="J272" s="40"/>
      <c r="K272" s="40"/>
      <c r="L272" s="44"/>
      <c r="M272" s="243"/>
      <c r="N272" s="244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173</v>
      </c>
      <c r="AU272" s="17" t="s">
        <v>82</v>
      </c>
    </row>
    <row r="273" s="2" customFormat="1">
      <c r="A273" s="38"/>
      <c r="B273" s="39"/>
      <c r="C273" s="40"/>
      <c r="D273" s="245" t="s">
        <v>175</v>
      </c>
      <c r="E273" s="40"/>
      <c r="F273" s="246" t="s">
        <v>875</v>
      </c>
      <c r="G273" s="40"/>
      <c r="H273" s="40"/>
      <c r="I273" s="242"/>
      <c r="J273" s="40"/>
      <c r="K273" s="40"/>
      <c r="L273" s="44"/>
      <c r="M273" s="243"/>
      <c r="N273" s="244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175</v>
      </c>
      <c r="AU273" s="17" t="s">
        <v>82</v>
      </c>
    </row>
    <row r="274" s="2" customFormat="1">
      <c r="A274" s="38"/>
      <c r="B274" s="39"/>
      <c r="C274" s="40"/>
      <c r="D274" s="240" t="s">
        <v>206</v>
      </c>
      <c r="E274" s="40"/>
      <c r="F274" s="279" t="s">
        <v>876</v>
      </c>
      <c r="G274" s="40"/>
      <c r="H274" s="40"/>
      <c r="I274" s="242"/>
      <c r="J274" s="40"/>
      <c r="K274" s="40"/>
      <c r="L274" s="44"/>
      <c r="M274" s="243"/>
      <c r="N274" s="244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206</v>
      </c>
      <c r="AU274" s="17" t="s">
        <v>82</v>
      </c>
    </row>
    <row r="275" s="13" customFormat="1">
      <c r="A275" s="13"/>
      <c r="B275" s="247"/>
      <c r="C275" s="248"/>
      <c r="D275" s="240" t="s">
        <v>177</v>
      </c>
      <c r="E275" s="249" t="s">
        <v>1</v>
      </c>
      <c r="F275" s="250" t="s">
        <v>877</v>
      </c>
      <c r="G275" s="248"/>
      <c r="H275" s="249" t="s">
        <v>1</v>
      </c>
      <c r="I275" s="251"/>
      <c r="J275" s="248"/>
      <c r="K275" s="248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177</v>
      </c>
      <c r="AU275" s="256" t="s">
        <v>82</v>
      </c>
      <c r="AV275" s="13" t="s">
        <v>80</v>
      </c>
      <c r="AW275" s="13" t="s">
        <v>30</v>
      </c>
      <c r="AX275" s="13" t="s">
        <v>73</v>
      </c>
      <c r="AY275" s="256" t="s">
        <v>164</v>
      </c>
    </row>
    <row r="276" s="14" customFormat="1">
      <c r="A276" s="14"/>
      <c r="B276" s="257"/>
      <c r="C276" s="258"/>
      <c r="D276" s="240" t="s">
        <v>177</v>
      </c>
      <c r="E276" s="259" t="s">
        <v>1</v>
      </c>
      <c r="F276" s="260" t="s">
        <v>878</v>
      </c>
      <c r="G276" s="258"/>
      <c r="H276" s="261">
        <v>16.920000000000002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177</v>
      </c>
      <c r="AU276" s="267" t="s">
        <v>82</v>
      </c>
      <c r="AV276" s="14" t="s">
        <v>82</v>
      </c>
      <c r="AW276" s="14" t="s">
        <v>30</v>
      </c>
      <c r="AX276" s="14" t="s">
        <v>73</v>
      </c>
      <c r="AY276" s="267" t="s">
        <v>164</v>
      </c>
    </row>
    <row r="277" s="14" customFormat="1">
      <c r="A277" s="14"/>
      <c r="B277" s="257"/>
      <c r="C277" s="258"/>
      <c r="D277" s="240" t="s">
        <v>177</v>
      </c>
      <c r="E277" s="259" t="s">
        <v>1</v>
      </c>
      <c r="F277" s="260" t="s">
        <v>879</v>
      </c>
      <c r="G277" s="258"/>
      <c r="H277" s="261">
        <v>4.431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7" t="s">
        <v>177</v>
      </c>
      <c r="AU277" s="267" t="s">
        <v>82</v>
      </c>
      <c r="AV277" s="14" t="s">
        <v>82</v>
      </c>
      <c r="AW277" s="14" t="s">
        <v>30</v>
      </c>
      <c r="AX277" s="14" t="s">
        <v>73</v>
      </c>
      <c r="AY277" s="267" t="s">
        <v>164</v>
      </c>
    </row>
    <row r="278" s="14" customFormat="1">
      <c r="A278" s="14"/>
      <c r="B278" s="257"/>
      <c r="C278" s="258"/>
      <c r="D278" s="240" t="s">
        <v>177</v>
      </c>
      <c r="E278" s="259" t="s">
        <v>1</v>
      </c>
      <c r="F278" s="260" t="s">
        <v>880</v>
      </c>
      <c r="G278" s="258"/>
      <c r="H278" s="261">
        <v>1.704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7" t="s">
        <v>177</v>
      </c>
      <c r="AU278" s="267" t="s">
        <v>82</v>
      </c>
      <c r="AV278" s="14" t="s">
        <v>82</v>
      </c>
      <c r="AW278" s="14" t="s">
        <v>30</v>
      </c>
      <c r="AX278" s="14" t="s">
        <v>73</v>
      </c>
      <c r="AY278" s="267" t="s">
        <v>164</v>
      </c>
    </row>
    <row r="279" s="15" customFormat="1">
      <c r="A279" s="15"/>
      <c r="B279" s="268"/>
      <c r="C279" s="269"/>
      <c r="D279" s="240" t="s">
        <v>177</v>
      </c>
      <c r="E279" s="270" t="s">
        <v>1</v>
      </c>
      <c r="F279" s="271" t="s">
        <v>182</v>
      </c>
      <c r="G279" s="269"/>
      <c r="H279" s="272">
        <v>23.055</v>
      </c>
      <c r="I279" s="273"/>
      <c r="J279" s="269"/>
      <c r="K279" s="269"/>
      <c r="L279" s="274"/>
      <c r="M279" s="275"/>
      <c r="N279" s="276"/>
      <c r="O279" s="276"/>
      <c r="P279" s="276"/>
      <c r="Q279" s="276"/>
      <c r="R279" s="276"/>
      <c r="S279" s="276"/>
      <c r="T279" s="27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8" t="s">
        <v>177</v>
      </c>
      <c r="AU279" s="278" t="s">
        <v>82</v>
      </c>
      <c r="AV279" s="15" t="s">
        <v>171</v>
      </c>
      <c r="AW279" s="15" t="s">
        <v>30</v>
      </c>
      <c r="AX279" s="15" t="s">
        <v>80</v>
      </c>
      <c r="AY279" s="278" t="s">
        <v>164</v>
      </c>
    </row>
    <row r="280" s="2" customFormat="1" ht="16.5" customHeight="1">
      <c r="A280" s="38"/>
      <c r="B280" s="39"/>
      <c r="C280" s="280" t="s">
        <v>402</v>
      </c>
      <c r="D280" s="280" t="s">
        <v>243</v>
      </c>
      <c r="E280" s="281" t="s">
        <v>881</v>
      </c>
      <c r="F280" s="282" t="s">
        <v>882</v>
      </c>
      <c r="G280" s="283" t="s">
        <v>246</v>
      </c>
      <c r="H280" s="284">
        <v>34.973999999999997</v>
      </c>
      <c r="I280" s="285"/>
      <c r="J280" s="286">
        <f>ROUND(I280*H280,2)</f>
        <v>0</v>
      </c>
      <c r="K280" s="282" t="s">
        <v>170</v>
      </c>
      <c r="L280" s="287"/>
      <c r="M280" s="288" t="s">
        <v>1</v>
      </c>
      <c r="N280" s="289" t="s">
        <v>38</v>
      </c>
      <c r="O280" s="91"/>
      <c r="P280" s="236">
        <f>O280*H280</f>
        <v>0</v>
      </c>
      <c r="Q280" s="236">
        <v>0.001</v>
      </c>
      <c r="R280" s="236">
        <f>Q280*H280</f>
        <v>0.034973999999999998</v>
      </c>
      <c r="S280" s="236">
        <v>0</v>
      </c>
      <c r="T280" s="23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231</v>
      </c>
      <c r="AT280" s="238" t="s">
        <v>243</v>
      </c>
      <c r="AU280" s="238" t="s">
        <v>82</v>
      </c>
      <c r="AY280" s="17" t="s">
        <v>164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80</v>
      </c>
      <c r="BK280" s="239">
        <f>ROUND(I280*H280,2)</f>
        <v>0</v>
      </c>
      <c r="BL280" s="17" t="s">
        <v>171</v>
      </c>
      <c r="BM280" s="238" t="s">
        <v>883</v>
      </c>
    </row>
    <row r="281" s="2" customFormat="1">
      <c r="A281" s="38"/>
      <c r="B281" s="39"/>
      <c r="C281" s="40"/>
      <c r="D281" s="240" t="s">
        <v>173</v>
      </c>
      <c r="E281" s="40"/>
      <c r="F281" s="241" t="s">
        <v>882</v>
      </c>
      <c r="G281" s="40"/>
      <c r="H281" s="40"/>
      <c r="I281" s="242"/>
      <c r="J281" s="40"/>
      <c r="K281" s="40"/>
      <c r="L281" s="44"/>
      <c r="M281" s="243"/>
      <c r="N281" s="244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173</v>
      </c>
      <c r="AU281" s="17" t="s">
        <v>82</v>
      </c>
    </row>
    <row r="282" s="2" customFormat="1">
      <c r="A282" s="38"/>
      <c r="B282" s="39"/>
      <c r="C282" s="40"/>
      <c r="D282" s="240" t="s">
        <v>206</v>
      </c>
      <c r="E282" s="40"/>
      <c r="F282" s="279" t="s">
        <v>884</v>
      </c>
      <c r="G282" s="40"/>
      <c r="H282" s="40"/>
      <c r="I282" s="242"/>
      <c r="J282" s="40"/>
      <c r="K282" s="40"/>
      <c r="L282" s="44"/>
      <c r="M282" s="243"/>
      <c r="N282" s="244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206</v>
      </c>
      <c r="AU282" s="17" t="s">
        <v>82</v>
      </c>
    </row>
    <row r="283" s="14" customFormat="1">
      <c r="A283" s="14"/>
      <c r="B283" s="257"/>
      <c r="C283" s="258"/>
      <c r="D283" s="240" t="s">
        <v>177</v>
      </c>
      <c r="E283" s="259" t="s">
        <v>1</v>
      </c>
      <c r="F283" s="260" t="s">
        <v>885</v>
      </c>
      <c r="G283" s="258"/>
      <c r="H283" s="261">
        <v>34.973999999999997</v>
      </c>
      <c r="I283" s="262"/>
      <c r="J283" s="258"/>
      <c r="K283" s="258"/>
      <c r="L283" s="263"/>
      <c r="M283" s="264"/>
      <c r="N283" s="265"/>
      <c r="O283" s="265"/>
      <c r="P283" s="265"/>
      <c r="Q283" s="265"/>
      <c r="R283" s="265"/>
      <c r="S283" s="265"/>
      <c r="T283" s="26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7" t="s">
        <v>177</v>
      </c>
      <c r="AU283" s="267" t="s">
        <v>82</v>
      </c>
      <c r="AV283" s="14" t="s">
        <v>82</v>
      </c>
      <c r="AW283" s="14" t="s">
        <v>30</v>
      </c>
      <c r="AX283" s="14" t="s">
        <v>80</v>
      </c>
      <c r="AY283" s="267" t="s">
        <v>164</v>
      </c>
    </row>
    <row r="284" s="12" customFormat="1" ht="22.8" customHeight="1">
      <c r="A284" s="12"/>
      <c r="B284" s="211"/>
      <c r="C284" s="212"/>
      <c r="D284" s="213" t="s">
        <v>72</v>
      </c>
      <c r="E284" s="225" t="s">
        <v>242</v>
      </c>
      <c r="F284" s="225" t="s">
        <v>886</v>
      </c>
      <c r="G284" s="212"/>
      <c r="H284" s="212"/>
      <c r="I284" s="215"/>
      <c r="J284" s="226">
        <f>BK284</f>
        <v>0</v>
      </c>
      <c r="K284" s="212"/>
      <c r="L284" s="217"/>
      <c r="M284" s="218"/>
      <c r="N284" s="219"/>
      <c r="O284" s="219"/>
      <c r="P284" s="220">
        <f>SUM(P285:P586)</f>
        <v>0</v>
      </c>
      <c r="Q284" s="219"/>
      <c r="R284" s="220">
        <f>SUM(R285:R586)</f>
        <v>49.718284736895995</v>
      </c>
      <c r="S284" s="219"/>
      <c r="T284" s="221">
        <f>SUM(T285:T586)</f>
        <v>72.113328999999993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2" t="s">
        <v>80</v>
      </c>
      <c r="AT284" s="223" t="s">
        <v>72</v>
      </c>
      <c r="AU284" s="223" t="s">
        <v>80</v>
      </c>
      <c r="AY284" s="222" t="s">
        <v>164</v>
      </c>
      <c r="BK284" s="224">
        <f>SUM(BK285:BK586)</f>
        <v>0</v>
      </c>
    </row>
    <row r="285" s="2" customFormat="1" ht="16.5" customHeight="1">
      <c r="A285" s="38"/>
      <c r="B285" s="39"/>
      <c r="C285" s="227" t="s">
        <v>408</v>
      </c>
      <c r="D285" s="227" t="s">
        <v>166</v>
      </c>
      <c r="E285" s="228" t="s">
        <v>887</v>
      </c>
      <c r="F285" s="229" t="s">
        <v>888</v>
      </c>
      <c r="G285" s="230" t="s">
        <v>692</v>
      </c>
      <c r="H285" s="231">
        <v>23.5</v>
      </c>
      <c r="I285" s="232"/>
      <c r="J285" s="233">
        <f>ROUND(I285*H285,2)</f>
        <v>0</v>
      </c>
      <c r="K285" s="229" t="s">
        <v>170</v>
      </c>
      <c r="L285" s="44"/>
      <c r="M285" s="234" t="s">
        <v>1</v>
      </c>
      <c r="N285" s="235" t="s">
        <v>38</v>
      </c>
      <c r="O285" s="91"/>
      <c r="P285" s="236">
        <f>O285*H285</f>
        <v>0</v>
      </c>
      <c r="Q285" s="236">
        <v>0.00117</v>
      </c>
      <c r="R285" s="236">
        <f>Q285*H285</f>
        <v>0.027495000000000002</v>
      </c>
      <c r="S285" s="236">
        <v>0</v>
      </c>
      <c r="T285" s="23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171</v>
      </c>
      <c r="AT285" s="238" t="s">
        <v>166</v>
      </c>
      <c r="AU285" s="238" t="s">
        <v>82</v>
      </c>
      <c r="AY285" s="17" t="s">
        <v>164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80</v>
      </c>
      <c r="BK285" s="239">
        <f>ROUND(I285*H285,2)</f>
        <v>0</v>
      </c>
      <c r="BL285" s="17" t="s">
        <v>171</v>
      </c>
      <c r="BM285" s="238" t="s">
        <v>889</v>
      </c>
    </row>
    <row r="286" s="2" customFormat="1">
      <c r="A286" s="38"/>
      <c r="B286" s="39"/>
      <c r="C286" s="40"/>
      <c r="D286" s="240" t="s">
        <v>173</v>
      </c>
      <c r="E286" s="40"/>
      <c r="F286" s="241" t="s">
        <v>890</v>
      </c>
      <c r="G286" s="40"/>
      <c r="H286" s="40"/>
      <c r="I286" s="242"/>
      <c r="J286" s="40"/>
      <c r="K286" s="40"/>
      <c r="L286" s="44"/>
      <c r="M286" s="243"/>
      <c r="N286" s="244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173</v>
      </c>
      <c r="AU286" s="17" t="s">
        <v>82</v>
      </c>
    </row>
    <row r="287" s="2" customFormat="1">
      <c r="A287" s="38"/>
      <c r="B287" s="39"/>
      <c r="C287" s="40"/>
      <c r="D287" s="245" t="s">
        <v>175</v>
      </c>
      <c r="E287" s="40"/>
      <c r="F287" s="246" t="s">
        <v>891</v>
      </c>
      <c r="G287" s="40"/>
      <c r="H287" s="40"/>
      <c r="I287" s="242"/>
      <c r="J287" s="40"/>
      <c r="K287" s="40"/>
      <c r="L287" s="44"/>
      <c r="M287" s="243"/>
      <c r="N287" s="244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82</v>
      </c>
    </row>
    <row r="288" s="13" customFormat="1">
      <c r="A288" s="13"/>
      <c r="B288" s="247"/>
      <c r="C288" s="248"/>
      <c r="D288" s="240" t="s">
        <v>177</v>
      </c>
      <c r="E288" s="249" t="s">
        <v>1</v>
      </c>
      <c r="F288" s="250" t="s">
        <v>892</v>
      </c>
      <c r="G288" s="248"/>
      <c r="H288" s="249" t="s">
        <v>1</v>
      </c>
      <c r="I288" s="251"/>
      <c r="J288" s="248"/>
      <c r="K288" s="248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177</v>
      </c>
      <c r="AU288" s="256" t="s">
        <v>82</v>
      </c>
      <c r="AV288" s="13" t="s">
        <v>80</v>
      </c>
      <c r="AW288" s="13" t="s">
        <v>30</v>
      </c>
      <c r="AX288" s="13" t="s">
        <v>73</v>
      </c>
      <c r="AY288" s="256" t="s">
        <v>164</v>
      </c>
    </row>
    <row r="289" s="14" customFormat="1">
      <c r="A289" s="14"/>
      <c r="B289" s="257"/>
      <c r="C289" s="258"/>
      <c r="D289" s="240" t="s">
        <v>177</v>
      </c>
      <c r="E289" s="259" t="s">
        <v>1</v>
      </c>
      <c r="F289" s="260" t="s">
        <v>893</v>
      </c>
      <c r="G289" s="258"/>
      <c r="H289" s="261">
        <v>9.1999999999999993</v>
      </c>
      <c r="I289" s="262"/>
      <c r="J289" s="258"/>
      <c r="K289" s="258"/>
      <c r="L289" s="263"/>
      <c r="M289" s="264"/>
      <c r="N289" s="265"/>
      <c r="O289" s="265"/>
      <c r="P289" s="265"/>
      <c r="Q289" s="265"/>
      <c r="R289" s="265"/>
      <c r="S289" s="265"/>
      <c r="T289" s="26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7" t="s">
        <v>177</v>
      </c>
      <c r="AU289" s="267" t="s">
        <v>82</v>
      </c>
      <c r="AV289" s="14" t="s">
        <v>82</v>
      </c>
      <c r="AW289" s="14" t="s">
        <v>30</v>
      </c>
      <c r="AX289" s="14" t="s">
        <v>73</v>
      </c>
      <c r="AY289" s="267" t="s">
        <v>164</v>
      </c>
    </row>
    <row r="290" s="13" customFormat="1">
      <c r="A290" s="13"/>
      <c r="B290" s="247"/>
      <c r="C290" s="248"/>
      <c r="D290" s="240" t="s">
        <v>177</v>
      </c>
      <c r="E290" s="249" t="s">
        <v>1</v>
      </c>
      <c r="F290" s="250" t="s">
        <v>894</v>
      </c>
      <c r="G290" s="248"/>
      <c r="H290" s="249" t="s">
        <v>1</v>
      </c>
      <c r="I290" s="251"/>
      <c r="J290" s="248"/>
      <c r="K290" s="248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177</v>
      </c>
      <c r="AU290" s="256" t="s">
        <v>82</v>
      </c>
      <c r="AV290" s="13" t="s">
        <v>80</v>
      </c>
      <c r="AW290" s="13" t="s">
        <v>30</v>
      </c>
      <c r="AX290" s="13" t="s">
        <v>73</v>
      </c>
      <c r="AY290" s="256" t="s">
        <v>164</v>
      </c>
    </row>
    <row r="291" s="14" customFormat="1">
      <c r="A291" s="14"/>
      <c r="B291" s="257"/>
      <c r="C291" s="258"/>
      <c r="D291" s="240" t="s">
        <v>177</v>
      </c>
      <c r="E291" s="259" t="s">
        <v>1</v>
      </c>
      <c r="F291" s="260" t="s">
        <v>895</v>
      </c>
      <c r="G291" s="258"/>
      <c r="H291" s="261">
        <v>14.300000000000001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7" t="s">
        <v>177</v>
      </c>
      <c r="AU291" s="267" t="s">
        <v>82</v>
      </c>
      <c r="AV291" s="14" t="s">
        <v>82</v>
      </c>
      <c r="AW291" s="14" t="s">
        <v>30</v>
      </c>
      <c r="AX291" s="14" t="s">
        <v>73</v>
      </c>
      <c r="AY291" s="267" t="s">
        <v>164</v>
      </c>
    </row>
    <row r="292" s="15" customFormat="1">
      <c r="A292" s="15"/>
      <c r="B292" s="268"/>
      <c r="C292" s="269"/>
      <c r="D292" s="240" t="s">
        <v>177</v>
      </c>
      <c r="E292" s="270" t="s">
        <v>1</v>
      </c>
      <c r="F292" s="271" t="s">
        <v>182</v>
      </c>
      <c r="G292" s="269"/>
      <c r="H292" s="272">
        <v>23.5</v>
      </c>
      <c r="I292" s="273"/>
      <c r="J292" s="269"/>
      <c r="K292" s="269"/>
      <c r="L292" s="274"/>
      <c r="M292" s="275"/>
      <c r="N292" s="276"/>
      <c r="O292" s="276"/>
      <c r="P292" s="276"/>
      <c r="Q292" s="276"/>
      <c r="R292" s="276"/>
      <c r="S292" s="276"/>
      <c r="T292" s="27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8" t="s">
        <v>177</v>
      </c>
      <c r="AU292" s="278" t="s">
        <v>82</v>
      </c>
      <c r="AV292" s="15" t="s">
        <v>171</v>
      </c>
      <c r="AW292" s="15" t="s">
        <v>30</v>
      </c>
      <c r="AX292" s="15" t="s">
        <v>80</v>
      </c>
      <c r="AY292" s="278" t="s">
        <v>164</v>
      </c>
    </row>
    <row r="293" s="2" customFormat="1" ht="16.5" customHeight="1">
      <c r="A293" s="38"/>
      <c r="B293" s="39"/>
      <c r="C293" s="227" t="s">
        <v>416</v>
      </c>
      <c r="D293" s="227" t="s">
        <v>166</v>
      </c>
      <c r="E293" s="228" t="s">
        <v>896</v>
      </c>
      <c r="F293" s="229" t="s">
        <v>897</v>
      </c>
      <c r="G293" s="230" t="s">
        <v>692</v>
      </c>
      <c r="H293" s="231">
        <v>23.5</v>
      </c>
      <c r="I293" s="232"/>
      <c r="J293" s="233">
        <f>ROUND(I293*H293,2)</f>
        <v>0</v>
      </c>
      <c r="K293" s="229" t="s">
        <v>170</v>
      </c>
      <c r="L293" s="44"/>
      <c r="M293" s="234" t="s">
        <v>1</v>
      </c>
      <c r="N293" s="235" t="s">
        <v>38</v>
      </c>
      <c r="O293" s="91"/>
      <c r="P293" s="236">
        <f>O293*H293</f>
        <v>0</v>
      </c>
      <c r="Q293" s="236">
        <v>0.00058049999999999996</v>
      </c>
      <c r="R293" s="236">
        <f>Q293*H293</f>
        <v>0.013641749999999999</v>
      </c>
      <c r="S293" s="236">
        <v>0</v>
      </c>
      <c r="T293" s="23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8" t="s">
        <v>171</v>
      </c>
      <c r="AT293" s="238" t="s">
        <v>166</v>
      </c>
      <c r="AU293" s="238" t="s">
        <v>82</v>
      </c>
      <c r="AY293" s="17" t="s">
        <v>164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7" t="s">
        <v>80</v>
      </c>
      <c r="BK293" s="239">
        <f>ROUND(I293*H293,2)</f>
        <v>0</v>
      </c>
      <c r="BL293" s="17" t="s">
        <v>171</v>
      </c>
      <c r="BM293" s="238" t="s">
        <v>898</v>
      </c>
    </row>
    <row r="294" s="2" customFormat="1">
      <c r="A294" s="38"/>
      <c r="B294" s="39"/>
      <c r="C294" s="40"/>
      <c r="D294" s="240" t="s">
        <v>173</v>
      </c>
      <c r="E294" s="40"/>
      <c r="F294" s="241" t="s">
        <v>899</v>
      </c>
      <c r="G294" s="40"/>
      <c r="H294" s="40"/>
      <c r="I294" s="242"/>
      <c r="J294" s="40"/>
      <c r="K294" s="40"/>
      <c r="L294" s="44"/>
      <c r="M294" s="243"/>
      <c r="N294" s="244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173</v>
      </c>
      <c r="AU294" s="17" t="s">
        <v>82</v>
      </c>
    </row>
    <row r="295" s="2" customFormat="1">
      <c r="A295" s="38"/>
      <c r="B295" s="39"/>
      <c r="C295" s="40"/>
      <c r="D295" s="245" t="s">
        <v>175</v>
      </c>
      <c r="E295" s="40"/>
      <c r="F295" s="246" t="s">
        <v>900</v>
      </c>
      <c r="G295" s="40"/>
      <c r="H295" s="40"/>
      <c r="I295" s="242"/>
      <c r="J295" s="40"/>
      <c r="K295" s="40"/>
      <c r="L295" s="44"/>
      <c r="M295" s="243"/>
      <c r="N295" s="244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175</v>
      </c>
      <c r="AU295" s="17" t="s">
        <v>82</v>
      </c>
    </row>
    <row r="296" s="13" customFormat="1">
      <c r="A296" s="13"/>
      <c r="B296" s="247"/>
      <c r="C296" s="248"/>
      <c r="D296" s="240" t="s">
        <v>177</v>
      </c>
      <c r="E296" s="249" t="s">
        <v>1</v>
      </c>
      <c r="F296" s="250" t="s">
        <v>892</v>
      </c>
      <c r="G296" s="248"/>
      <c r="H296" s="249" t="s">
        <v>1</v>
      </c>
      <c r="I296" s="251"/>
      <c r="J296" s="248"/>
      <c r="K296" s="248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177</v>
      </c>
      <c r="AU296" s="256" t="s">
        <v>82</v>
      </c>
      <c r="AV296" s="13" t="s">
        <v>80</v>
      </c>
      <c r="AW296" s="13" t="s">
        <v>30</v>
      </c>
      <c r="AX296" s="13" t="s">
        <v>73</v>
      </c>
      <c r="AY296" s="256" t="s">
        <v>164</v>
      </c>
    </row>
    <row r="297" s="14" customFormat="1">
      <c r="A297" s="14"/>
      <c r="B297" s="257"/>
      <c r="C297" s="258"/>
      <c r="D297" s="240" t="s">
        <v>177</v>
      </c>
      <c r="E297" s="259" t="s">
        <v>1</v>
      </c>
      <c r="F297" s="260" t="s">
        <v>901</v>
      </c>
      <c r="G297" s="258"/>
      <c r="H297" s="261">
        <v>9.1999999999999993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7" t="s">
        <v>177</v>
      </c>
      <c r="AU297" s="267" t="s">
        <v>82</v>
      </c>
      <c r="AV297" s="14" t="s">
        <v>82</v>
      </c>
      <c r="AW297" s="14" t="s">
        <v>30</v>
      </c>
      <c r="AX297" s="14" t="s">
        <v>73</v>
      </c>
      <c r="AY297" s="267" t="s">
        <v>164</v>
      </c>
    </row>
    <row r="298" s="13" customFormat="1">
      <c r="A298" s="13"/>
      <c r="B298" s="247"/>
      <c r="C298" s="248"/>
      <c r="D298" s="240" t="s">
        <v>177</v>
      </c>
      <c r="E298" s="249" t="s">
        <v>1</v>
      </c>
      <c r="F298" s="250" t="s">
        <v>894</v>
      </c>
      <c r="G298" s="248"/>
      <c r="H298" s="249" t="s">
        <v>1</v>
      </c>
      <c r="I298" s="251"/>
      <c r="J298" s="248"/>
      <c r="K298" s="248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177</v>
      </c>
      <c r="AU298" s="256" t="s">
        <v>82</v>
      </c>
      <c r="AV298" s="13" t="s">
        <v>80</v>
      </c>
      <c r="AW298" s="13" t="s">
        <v>30</v>
      </c>
      <c r="AX298" s="13" t="s">
        <v>73</v>
      </c>
      <c r="AY298" s="256" t="s">
        <v>164</v>
      </c>
    </row>
    <row r="299" s="14" customFormat="1">
      <c r="A299" s="14"/>
      <c r="B299" s="257"/>
      <c r="C299" s="258"/>
      <c r="D299" s="240" t="s">
        <v>177</v>
      </c>
      <c r="E299" s="259" t="s">
        <v>1</v>
      </c>
      <c r="F299" s="260" t="s">
        <v>902</v>
      </c>
      <c r="G299" s="258"/>
      <c r="H299" s="261">
        <v>14.300000000000001</v>
      </c>
      <c r="I299" s="262"/>
      <c r="J299" s="258"/>
      <c r="K299" s="258"/>
      <c r="L299" s="263"/>
      <c r="M299" s="264"/>
      <c r="N299" s="265"/>
      <c r="O299" s="265"/>
      <c r="P299" s="265"/>
      <c r="Q299" s="265"/>
      <c r="R299" s="265"/>
      <c r="S299" s="265"/>
      <c r="T299" s="26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7" t="s">
        <v>177</v>
      </c>
      <c r="AU299" s="267" t="s">
        <v>82</v>
      </c>
      <c r="AV299" s="14" t="s">
        <v>82</v>
      </c>
      <c r="AW299" s="14" t="s">
        <v>30</v>
      </c>
      <c r="AX299" s="14" t="s">
        <v>73</v>
      </c>
      <c r="AY299" s="267" t="s">
        <v>164</v>
      </c>
    </row>
    <row r="300" s="15" customFormat="1">
      <c r="A300" s="15"/>
      <c r="B300" s="268"/>
      <c r="C300" s="269"/>
      <c r="D300" s="240" t="s">
        <v>177</v>
      </c>
      <c r="E300" s="270" t="s">
        <v>1</v>
      </c>
      <c r="F300" s="271" t="s">
        <v>182</v>
      </c>
      <c r="G300" s="269"/>
      <c r="H300" s="272">
        <v>23.5</v>
      </c>
      <c r="I300" s="273"/>
      <c r="J300" s="269"/>
      <c r="K300" s="269"/>
      <c r="L300" s="274"/>
      <c r="M300" s="275"/>
      <c r="N300" s="276"/>
      <c r="O300" s="276"/>
      <c r="P300" s="276"/>
      <c r="Q300" s="276"/>
      <c r="R300" s="276"/>
      <c r="S300" s="276"/>
      <c r="T300" s="27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8" t="s">
        <v>177</v>
      </c>
      <c r="AU300" s="278" t="s">
        <v>82</v>
      </c>
      <c r="AV300" s="15" t="s">
        <v>171</v>
      </c>
      <c r="AW300" s="15" t="s">
        <v>30</v>
      </c>
      <c r="AX300" s="15" t="s">
        <v>80</v>
      </c>
      <c r="AY300" s="278" t="s">
        <v>164</v>
      </c>
    </row>
    <row r="301" s="2" customFormat="1" ht="24.15" customHeight="1">
      <c r="A301" s="38"/>
      <c r="B301" s="39"/>
      <c r="C301" s="280" t="s">
        <v>424</v>
      </c>
      <c r="D301" s="280" t="s">
        <v>243</v>
      </c>
      <c r="E301" s="281" t="s">
        <v>903</v>
      </c>
      <c r="F301" s="282" t="s">
        <v>904</v>
      </c>
      <c r="G301" s="283" t="s">
        <v>216</v>
      </c>
      <c r="H301" s="284">
        <v>0.13200000000000001</v>
      </c>
      <c r="I301" s="285"/>
      <c r="J301" s="286">
        <f>ROUND(I301*H301,2)</f>
        <v>0</v>
      </c>
      <c r="K301" s="282" t="s">
        <v>170</v>
      </c>
      <c r="L301" s="287"/>
      <c r="M301" s="288" t="s">
        <v>1</v>
      </c>
      <c r="N301" s="289" t="s">
        <v>38</v>
      </c>
      <c r="O301" s="91"/>
      <c r="P301" s="236">
        <f>O301*H301</f>
        <v>0</v>
      </c>
      <c r="Q301" s="236">
        <v>1</v>
      </c>
      <c r="R301" s="236">
        <f>Q301*H301</f>
        <v>0.13200000000000001</v>
      </c>
      <c r="S301" s="236">
        <v>0</v>
      </c>
      <c r="T301" s="23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8" t="s">
        <v>231</v>
      </c>
      <c r="AT301" s="238" t="s">
        <v>243</v>
      </c>
      <c r="AU301" s="238" t="s">
        <v>82</v>
      </c>
      <c r="AY301" s="17" t="s">
        <v>164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7" t="s">
        <v>80</v>
      </c>
      <c r="BK301" s="239">
        <f>ROUND(I301*H301,2)</f>
        <v>0</v>
      </c>
      <c r="BL301" s="17" t="s">
        <v>171</v>
      </c>
      <c r="BM301" s="238" t="s">
        <v>905</v>
      </c>
    </row>
    <row r="302" s="2" customFormat="1">
      <c r="A302" s="38"/>
      <c r="B302" s="39"/>
      <c r="C302" s="40"/>
      <c r="D302" s="240" t="s">
        <v>173</v>
      </c>
      <c r="E302" s="40"/>
      <c r="F302" s="241" t="s">
        <v>904</v>
      </c>
      <c r="G302" s="40"/>
      <c r="H302" s="40"/>
      <c r="I302" s="242"/>
      <c r="J302" s="40"/>
      <c r="K302" s="40"/>
      <c r="L302" s="44"/>
      <c r="M302" s="243"/>
      <c r="N302" s="244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173</v>
      </c>
      <c r="AU302" s="17" t="s">
        <v>82</v>
      </c>
    </row>
    <row r="303" s="2" customFormat="1">
      <c r="A303" s="38"/>
      <c r="B303" s="39"/>
      <c r="C303" s="40"/>
      <c r="D303" s="240" t="s">
        <v>206</v>
      </c>
      <c r="E303" s="40"/>
      <c r="F303" s="279" t="s">
        <v>906</v>
      </c>
      <c r="G303" s="40"/>
      <c r="H303" s="40"/>
      <c r="I303" s="242"/>
      <c r="J303" s="40"/>
      <c r="K303" s="40"/>
      <c r="L303" s="44"/>
      <c r="M303" s="243"/>
      <c r="N303" s="244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206</v>
      </c>
      <c r="AU303" s="17" t="s">
        <v>82</v>
      </c>
    </row>
    <row r="304" s="13" customFormat="1">
      <c r="A304" s="13"/>
      <c r="B304" s="247"/>
      <c r="C304" s="248"/>
      <c r="D304" s="240" t="s">
        <v>177</v>
      </c>
      <c r="E304" s="249" t="s">
        <v>1</v>
      </c>
      <c r="F304" s="250" t="s">
        <v>907</v>
      </c>
      <c r="G304" s="248"/>
      <c r="H304" s="249" t="s">
        <v>1</v>
      </c>
      <c r="I304" s="251"/>
      <c r="J304" s="248"/>
      <c r="K304" s="248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177</v>
      </c>
      <c r="AU304" s="256" t="s">
        <v>82</v>
      </c>
      <c r="AV304" s="13" t="s">
        <v>80</v>
      </c>
      <c r="AW304" s="13" t="s">
        <v>30</v>
      </c>
      <c r="AX304" s="13" t="s">
        <v>73</v>
      </c>
      <c r="AY304" s="256" t="s">
        <v>164</v>
      </c>
    </row>
    <row r="305" s="14" customFormat="1">
      <c r="A305" s="14"/>
      <c r="B305" s="257"/>
      <c r="C305" s="258"/>
      <c r="D305" s="240" t="s">
        <v>177</v>
      </c>
      <c r="E305" s="259" t="s">
        <v>1</v>
      </c>
      <c r="F305" s="260" t="s">
        <v>908</v>
      </c>
      <c r="G305" s="258"/>
      <c r="H305" s="261">
        <v>0.13200000000000001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7" t="s">
        <v>177</v>
      </c>
      <c r="AU305" s="267" t="s">
        <v>82</v>
      </c>
      <c r="AV305" s="14" t="s">
        <v>82</v>
      </c>
      <c r="AW305" s="14" t="s">
        <v>30</v>
      </c>
      <c r="AX305" s="14" t="s">
        <v>80</v>
      </c>
      <c r="AY305" s="267" t="s">
        <v>164</v>
      </c>
    </row>
    <row r="306" s="2" customFormat="1" ht="24.15" customHeight="1">
      <c r="A306" s="38"/>
      <c r="B306" s="39"/>
      <c r="C306" s="280" t="s">
        <v>430</v>
      </c>
      <c r="D306" s="280" t="s">
        <v>243</v>
      </c>
      <c r="E306" s="281" t="s">
        <v>909</v>
      </c>
      <c r="F306" s="282" t="s">
        <v>910</v>
      </c>
      <c r="G306" s="283" t="s">
        <v>216</v>
      </c>
      <c r="H306" s="284">
        <v>0.32200000000000001</v>
      </c>
      <c r="I306" s="285"/>
      <c r="J306" s="286">
        <f>ROUND(I306*H306,2)</f>
        <v>0</v>
      </c>
      <c r="K306" s="282" t="s">
        <v>170</v>
      </c>
      <c r="L306" s="287"/>
      <c r="M306" s="288" t="s">
        <v>1</v>
      </c>
      <c r="N306" s="289" t="s">
        <v>38</v>
      </c>
      <c r="O306" s="91"/>
      <c r="P306" s="236">
        <f>O306*H306</f>
        <v>0</v>
      </c>
      <c r="Q306" s="236">
        <v>1</v>
      </c>
      <c r="R306" s="236">
        <f>Q306*H306</f>
        <v>0.32200000000000001</v>
      </c>
      <c r="S306" s="236">
        <v>0</v>
      </c>
      <c r="T306" s="23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8" t="s">
        <v>231</v>
      </c>
      <c r="AT306" s="238" t="s">
        <v>243</v>
      </c>
      <c r="AU306" s="238" t="s">
        <v>82</v>
      </c>
      <c r="AY306" s="17" t="s">
        <v>164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7" t="s">
        <v>80</v>
      </c>
      <c r="BK306" s="239">
        <f>ROUND(I306*H306,2)</f>
        <v>0</v>
      </c>
      <c r="BL306" s="17" t="s">
        <v>171</v>
      </c>
      <c r="BM306" s="238" t="s">
        <v>911</v>
      </c>
    </row>
    <row r="307" s="2" customFormat="1">
      <c r="A307" s="38"/>
      <c r="B307" s="39"/>
      <c r="C307" s="40"/>
      <c r="D307" s="240" t="s">
        <v>173</v>
      </c>
      <c r="E307" s="40"/>
      <c r="F307" s="241" t="s">
        <v>910</v>
      </c>
      <c r="G307" s="40"/>
      <c r="H307" s="40"/>
      <c r="I307" s="242"/>
      <c r="J307" s="40"/>
      <c r="K307" s="40"/>
      <c r="L307" s="44"/>
      <c r="M307" s="243"/>
      <c r="N307" s="244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173</v>
      </c>
      <c r="AU307" s="17" t="s">
        <v>82</v>
      </c>
    </row>
    <row r="308" s="2" customFormat="1">
      <c r="A308" s="38"/>
      <c r="B308" s="39"/>
      <c r="C308" s="40"/>
      <c r="D308" s="240" t="s">
        <v>206</v>
      </c>
      <c r="E308" s="40"/>
      <c r="F308" s="279" t="s">
        <v>912</v>
      </c>
      <c r="G308" s="40"/>
      <c r="H308" s="40"/>
      <c r="I308" s="242"/>
      <c r="J308" s="40"/>
      <c r="K308" s="40"/>
      <c r="L308" s="44"/>
      <c r="M308" s="243"/>
      <c r="N308" s="244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206</v>
      </c>
      <c r="AU308" s="17" t="s">
        <v>82</v>
      </c>
    </row>
    <row r="309" s="13" customFormat="1">
      <c r="A309" s="13"/>
      <c r="B309" s="247"/>
      <c r="C309" s="248"/>
      <c r="D309" s="240" t="s">
        <v>177</v>
      </c>
      <c r="E309" s="249" t="s">
        <v>1</v>
      </c>
      <c r="F309" s="250" t="s">
        <v>913</v>
      </c>
      <c r="G309" s="248"/>
      <c r="H309" s="249" t="s">
        <v>1</v>
      </c>
      <c r="I309" s="251"/>
      <c r="J309" s="248"/>
      <c r="K309" s="248"/>
      <c r="L309" s="252"/>
      <c r="M309" s="253"/>
      <c r="N309" s="254"/>
      <c r="O309" s="254"/>
      <c r="P309" s="254"/>
      <c r="Q309" s="254"/>
      <c r="R309" s="254"/>
      <c r="S309" s="254"/>
      <c r="T309" s="25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6" t="s">
        <v>177</v>
      </c>
      <c r="AU309" s="256" t="s">
        <v>82</v>
      </c>
      <c r="AV309" s="13" t="s">
        <v>80</v>
      </c>
      <c r="AW309" s="13" t="s">
        <v>30</v>
      </c>
      <c r="AX309" s="13" t="s">
        <v>73</v>
      </c>
      <c r="AY309" s="256" t="s">
        <v>164</v>
      </c>
    </row>
    <row r="310" s="14" customFormat="1">
      <c r="A310" s="14"/>
      <c r="B310" s="257"/>
      <c r="C310" s="258"/>
      <c r="D310" s="240" t="s">
        <v>177</v>
      </c>
      <c r="E310" s="259" t="s">
        <v>1</v>
      </c>
      <c r="F310" s="260" t="s">
        <v>914</v>
      </c>
      <c r="G310" s="258"/>
      <c r="H310" s="261">
        <v>0.32200000000000001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7" t="s">
        <v>177</v>
      </c>
      <c r="AU310" s="267" t="s">
        <v>82</v>
      </c>
      <c r="AV310" s="14" t="s">
        <v>82</v>
      </c>
      <c r="AW310" s="14" t="s">
        <v>30</v>
      </c>
      <c r="AX310" s="14" t="s">
        <v>73</v>
      </c>
      <c r="AY310" s="267" t="s">
        <v>164</v>
      </c>
    </row>
    <row r="311" s="15" customFormat="1">
      <c r="A311" s="15"/>
      <c r="B311" s="268"/>
      <c r="C311" s="269"/>
      <c r="D311" s="240" t="s">
        <v>177</v>
      </c>
      <c r="E311" s="270" t="s">
        <v>1</v>
      </c>
      <c r="F311" s="271" t="s">
        <v>182</v>
      </c>
      <c r="G311" s="269"/>
      <c r="H311" s="272">
        <v>0.32200000000000001</v>
      </c>
      <c r="I311" s="273"/>
      <c r="J311" s="269"/>
      <c r="K311" s="269"/>
      <c r="L311" s="274"/>
      <c r="M311" s="275"/>
      <c r="N311" s="276"/>
      <c r="O311" s="276"/>
      <c r="P311" s="276"/>
      <c r="Q311" s="276"/>
      <c r="R311" s="276"/>
      <c r="S311" s="276"/>
      <c r="T311" s="277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8" t="s">
        <v>177</v>
      </c>
      <c r="AU311" s="278" t="s">
        <v>82</v>
      </c>
      <c r="AV311" s="15" t="s">
        <v>171</v>
      </c>
      <c r="AW311" s="15" t="s">
        <v>30</v>
      </c>
      <c r="AX311" s="15" t="s">
        <v>80</v>
      </c>
      <c r="AY311" s="278" t="s">
        <v>164</v>
      </c>
    </row>
    <row r="312" s="2" customFormat="1" ht="21.75" customHeight="1">
      <c r="A312" s="38"/>
      <c r="B312" s="39"/>
      <c r="C312" s="280" t="s">
        <v>436</v>
      </c>
      <c r="D312" s="280" t="s">
        <v>243</v>
      </c>
      <c r="E312" s="281" t="s">
        <v>915</v>
      </c>
      <c r="F312" s="282" t="s">
        <v>916</v>
      </c>
      <c r="G312" s="283" t="s">
        <v>216</v>
      </c>
      <c r="H312" s="284">
        <v>0.113</v>
      </c>
      <c r="I312" s="285"/>
      <c r="J312" s="286">
        <f>ROUND(I312*H312,2)</f>
        <v>0</v>
      </c>
      <c r="K312" s="282" t="s">
        <v>170</v>
      </c>
      <c r="L312" s="287"/>
      <c r="M312" s="288" t="s">
        <v>1</v>
      </c>
      <c r="N312" s="289" t="s">
        <v>38</v>
      </c>
      <c r="O312" s="91"/>
      <c r="P312" s="236">
        <f>O312*H312</f>
        <v>0</v>
      </c>
      <c r="Q312" s="236">
        <v>1</v>
      </c>
      <c r="R312" s="236">
        <f>Q312*H312</f>
        <v>0.113</v>
      </c>
      <c r="S312" s="236">
        <v>0</v>
      </c>
      <c r="T312" s="23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8" t="s">
        <v>231</v>
      </c>
      <c r="AT312" s="238" t="s">
        <v>243</v>
      </c>
      <c r="AU312" s="238" t="s">
        <v>82</v>
      </c>
      <c r="AY312" s="17" t="s">
        <v>164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7" t="s">
        <v>80</v>
      </c>
      <c r="BK312" s="239">
        <f>ROUND(I312*H312,2)</f>
        <v>0</v>
      </c>
      <c r="BL312" s="17" t="s">
        <v>171</v>
      </c>
      <c r="BM312" s="238" t="s">
        <v>917</v>
      </c>
    </row>
    <row r="313" s="2" customFormat="1">
      <c r="A313" s="38"/>
      <c r="B313" s="39"/>
      <c r="C313" s="40"/>
      <c r="D313" s="240" t="s">
        <v>173</v>
      </c>
      <c r="E313" s="40"/>
      <c r="F313" s="241" t="s">
        <v>916</v>
      </c>
      <c r="G313" s="40"/>
      <c r="H313" s="40"/>
      <c r="I313" s="242"/>
      <c r="J313" s="40"/>
      <c r="K313" s="40"/>
      <c r="L313" s="44"/>
      <c r="M313" s="243"/>
      <c r="N313" s="244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173</v>
      </c>
      <c r="AU313" s="17" t="s">
        <v>82</v>
      </c>
    </row>
    <row r="314" s="2" customFormat="1">
      <c r="A314" s="38"/>
      <c r="B314" s="39"/>
      <c r="C314" s="40"/>
      <c r="D314" s="240" t="s">
        <v>206</v>
      </c>
      <c r="E314" s="40"/>
      <c r="F314" s="279" t="s">
        <v>918</v>
      </c>
      <c r="G314" s="40"/>
      <c r="H314" s="40"/>
      <c r="I314" s="242"/>
      <c r="J314" s="40"/>
      <c r="K314" s="40"/>
      <c r="L314" s="44"/>
      <c r="M314" s="243"/>
      <c r="N314" s="244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206</v>
      </c>
      <c r="AU314" s="17" t="s">
        <v>82</v>
      </c>
    </row>
    <row r="315" s="13" customFormat="1">
      <c r="A315" s="13"/>
      <c r="B315" s="247"/>
      <c r="C315" s="248"/>
      <c r="D315" s="240" t="s">
        <v>177</v>
      </c>
      <c r="E315" s="249" t="s">
        <v>1</v>
      </c>
      <c r="F315" s="250" t="s">
        <v>919</v>
      </c>
      <c r="G315" s="248"/>
      <c r="H315" s="249" t="s">
        <v>1</v>
      </c>
      <c r="I315" s="251"/>
      <c r="J315" s="248"/>
      <c r="K315" s="248"/>
      <c r="L315" s="252"/>
      <c r="M315" s="253"/>
      <c r="N315" s="254"/>
      <c r="O315" s="254"/>
      <c r="P315" s="254"/>
      <c r="Q315" s="254"/>
      <c r="R315" s="254"/>
      <c r="S315" s="254"/>
      <c r="T315" s="25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6" t="s">
        <v>177</v>
      </c>
      <c r="AU315" s="256" t="s">
        <v>82</v>
      </c>
      <c r="AV315" s="13" t="s">
        <v>80</v>
      </c>
      <c r="AW315" s="13" t="s">
        <v>30</v>
      </c>
      <c r="AX315" s="13" t="s">
        <v>73</v>
      </c>
      <c r="AY315" s="256" t="s">
        <v>164</v>
      </c>
    </row>
    <row r="316" s="14" customFormat="1">
      <c r="A316" s="14"/>
      <c r="B316" s="257"/>
      <c r="C316" s="258"/>
      <c r="D316" s="240" t="s">
        <v>177</v>
      </c>
      <c r="E316" s="259" t="s">
        <v>1</v>
      </c>
      <c r="F316" s="260" t="s">
        <v>920</v>
      </c>
      <c r="G316" s="258"/>
      <c r="H316" s="261">
        <v>0.113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7" t="s">
        <v>177</v>
      </c>
      <c r="AU316" s="267" t="s">
        <v>82</v>
      </c>
      <c r="AV316" s="14" t="s">
        <v>82</v>
      </c>
      <c r="AW316" s="14" t="s">
        <v>30</v>
      </c>
      <c r="AX316" s="14" t="s">
        <v>73</v>
      </c>
      <c r="AY316" s="267" t="s">
        <v>164</v>
      </c>
    </row>
    <row r="317" s="15" customFormat="1">
      <c r="A317" s="15"/>
      <c r="B317" s="268"/>
      <c r="C317" s="269"/>
      <c r="D317" s="240" t="s">
        <v>177</v>
      </c>
      <c r="E317" s="270" t="s">
        <v>1</v>
      </c>
      <c r="F317" s="271" t="s">
        <v>182</v>
      </c>
      <c r="G317" s="269"/>
      <c r="H317" s="272">
        <v>0.113</v>
      </c>
      <c r="I317" s="273"/>
      <c r="J317" s="269"/>
      <c r="K317" s="269"/>
      <c r="L317" s="274"/>
      <c r="M317" s="275"/>
      <c r="N317" s="276"/>
      <c r="O317" s="276"/>
      <c r="P317" s="276"/>
      <c r="Q317" s="276"/>
      <c r="R317" s="276"/>
      <c r="S317" s="276"/>
      <c r="T317" s="277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8" t="s">
        <v>177</v>
      </c>
      <c r="AU317" s="278" t="s">
        <v>82</v>
      </c>
      <c r="AV317" s="15" t="s">
        <v>171</v>
      </c>
      <c r="AW317" s="15" t="s">
        <v>30</v>
      </c>
      <c r="AX317" s="15" t="s">
        <v>80</v>
      </c>
      <c r="AY317" s="278" t="s">
        <v>164</v>
      </c>
    </row>
    <row r="318" s="2" customFormat="1" ht="24.15" customHeight="1">
      <c r="A318" s="38"/>
      <c r="B318" s="39"/>
      <c r="C318" s="227" t="s">
        <v>442</v>
      </c>
      <c r="D318" s="227" t="s">
        <v>166</v>
      </c>
      <c r="E318" s="228" t="s">
        <v>921</v>
      </c>
      <c r="F318" s="229" t="s">
        <v>922</v>
      </c>
      <c r="G318" s="230" t="s">
        <v>169</v>
      </c>
      <c r="H318" s="231">
        <v>116.67</v>
      </c>
      <c r="I318" s="232"/>
      <c r="J318" s="233">
        <f>ROUND(I318*H318,2)</f>
        <v>0</v>
      </c>
      <c r="K318" s="229" t="s">
        <v>170</v>
      </c>
      <c r="L318" s="44"/>
      <c r="M318" s="234" t="s">
        <v>1</v>
      </c>
      <c r="N318" s="235" t="s">
        <v>38</v>
      </c>
      <c r="O318" s="91"/>
      <c r="P318" s="236">
        <f>O318*H318</f>
        <v>0</v>
      </c>
      <c r="Q318" s="236">
        <v>0</v>
      </c>
      <c r="R318" s="236">
        <f>Q318*H318</f>
        <v>0</v>
      </c>
      <c r="S318" s="236">
        <v>0.00029999999999999997</v>
      </c>
      <c r="T318" s="237">
        <f>S318*H318</f>
        <v>0.035000999999999997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8" t="s">
        <v>171</v>
      </c>
      <c r="AT318" s="238" t="s">
        <v>166</v>
      </c>
      <c r="AU318" s="238" t="s">
        <v>82</v>
      </c>
      <c r="AY318" s="17" t="s">
        <v>164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7" t="s">
        <v>80</v>
      </c>
      <c r="BK318" s="239">
        <f>ROUND(I318*H318,2)</f>
        <v>0</v>
      </c>
      <c r="BL318" s="17" t="s">
        <v>171</v>
      </c>
      <c r="BM318" s="238" t="s">
        <v>923</v>
      </c>
    </row>
    <row r="319" s="2" customFormat="1">
      <c r="A319" s="38"/>
      <c r="B319" s="39"/>
      <c r="C319" s="40"/>
      <c r="D319" s="240" t="s">
        <v>173</v>
      </c>
      <c r="E319" s="40"/>
      <c r="F319" s="241" t="s">
        <v>922</v>
      </c>
      <c r="G319" s="40"/>
      <c r="H319" s="40"/>
      <c r="I319" s="242"/>
      <c r="J319" s="40"/>
      <c r="K319" s="40"/>
      <c r="L319" s="44"/>
      <c r="M319" s="243"/>
      <c r="N319" s="244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173</v>
      </c>
      <c r="AU319" s="17" t="s">
        <v>82</v>
      </c>
    </row>
    <row r="320" s="2" customFormat="1">
      <c r="A320" s="38"/>
      <c r="B320" s="39"/>
      <c r="C320" s="40"/>
      <c r="D320" s="245" t="s">
        <v>175</v>
      </c>
      <c r="E320" s="40"/>
      <c r="F320" s="246" t="s">
        <v>924</v>
      </c>
      <c r="G320" s="40"/>
      <c r="H320" s="40"/>
      <c r="I320" s="242"/>
      <c r="J320" s="40"/>
      <c r="K320" s="40"/>
      <c r="L320" s="44"/>
      <c r="M320" s="243"/>
      <c r="N320" s="244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175</v>
      </c>
      <c r="AU320" s="17" t="s">
        <v>82</v>
      </c>
    </row>
    <row r="321" s="13" customFormat="1">
      <c r="A321" s="13"/>
      <c r="B321" s="247"/>
      <c r="C321" s="248"/>
      <c r="D321" s="240" t="s">
        <v>177</v>
      </c>
      <c r="E321" s="249" t="s">
        <v>1</v>
      </c>
      <c r="F321" s="250" t="s">
        <v>925</v>
      </c>
      <c r="G321" s="248"/>
      <c r="H321" s="249" t="s">
        <v>1</v>
      </c>
      <c r="I321" s="251"/>
      <c r="J321" s="248"/>
      <c r="K321" s="248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177</v>
      </c>
      <c r="AU321" s="256" t="s">
        <v>82</v>
      </c>
      <c r="AV321" s="13" t="s">
        <v>80</v>
      </c>
      <c r="AW321" s="13" t="s">
        <v>30</v>
      </c>
      <c r="AX321" s="13" t="s">
        <v>73</v>
      </c>
      <c r="AY321" s="256" t="s">
        <v>164</v>
      </c>
    </row>
    <row r="322" s="14" customFormat="1">
      <c r="A322" s="14"/>
      <c r="B322" s="257"/>
      <c r="C322" s="258"/>
      <c r="D322" s="240" t="s">
        <v>177</v>
      </c>
      <c r="E322" s="259" t="s">
        <v>1</v>
      </c>
      <c r="F322" s="260" t="s">
        <v>926</v>
      </c>
      <c r="G322" s="258"/>
      <c r="H322" s="261">
        <v>31.199999999999999</v>
      </c>
      <c r="I322" s="262"/>
      <c r="J322" s="258"/>
      <c r="K322" s="258"/>
      <c r="L322" s="263"/>
      <c r="M322" s="264"/>
      <c r="N322" s="265"/>
      <c r="O322" s="265"/>
      <c r="P322" s="265"/>
      <c r="Q322" s="265"/>
      <c r="R322" s="265"/>
      <c r="S322" s="265"/>
      <c r="T322" s="26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7" t="s">
        <v>177</v>
      </c>
      <c r="AU322" s="267" t="s">
        <v>82</v>
      </c>
      <c r="AV322" s="14" t="s">
        <v>82</v>
      </c>
      <c r="AW322" s="14" t="s">
        <v>30</v>
      </c>
      <c r="AX322" s="14" t="s">
        <v>73</v>
      </c>
      <c r="AY322" s="267" t="s">
        <v>164</v>
      </c>
    </row>
    <row r="323" s="13" customFormat="1">
      <c r="A323" s="13"/>
      <c r="B323" s="247"/>
      <c r="C323" s="248"/>
      <c r="D323" s="240" t="s">
        <v>177</v>
      </c>
      <c r="E323" s="249" t="s">
        <v>1</v>
      </c>
      <c r="F323" s="250" t="s">
        <v>927</v>
      </c>
      <c r="G323" s="248"/>
      <c r="H323" s="249" t="s">
        <v>1</v>
      </c>
      <c r="I323" s="251"/>
      <c r="J323" s="248"/>
      <c r="K323" s="248"/>
      <c r="L323" s="252"/>
      <c r="M323" s="253"/>
      <c r="N323" s="254"/>
      <c r="O323" s="254"/>
      <c r="P323" s="254"/>
      <c r="Q323" s="254"/>
      <c r="R323" s="254"/>
      <c r="S323" s="254"/>
      <c r="T323" s="25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6" t="s">
        <v>177</v>
      </c>
      <c r="AU323" s="256" t="s">
        <v>82</v>
      </c>
      <c r="AV323" s="13" t="s">
        <v>80</v>
      </c>
      <c r="AW323" s="13" t="s">
        <v>30</v>
      </c>
      <c r="AX323" s="13" t="s">
        <v>73</v>
      </c>
      <c r="AY323" s="256" t="s">
        <v>164</v>
      </c>
    </row>
    <row r="324" s="14" customFormat="1">
      <c r="A324" s="14"/>
      <c r="B324" s="257"/>
      <c r="C324" s="258"/>
      <c r="D324" s="240" t="s">
        <v>177</v>
      </c>
      <c r="E324" s="259" t="s">
        <v>1</v>
      </c>
      <c r="F324" s="260" t="s">
        <v>928</v>
      </c>
      <c r="G324" s="258"/>
      <c r="H324" s="261">
        <v>12.4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7" t="s">
        <v>177</v>
      </c>
      <c r="AU324" s="267" t="s">
        <v>82</v>
      </c>
      <c r="AV324" s="14" t="s">
        <v>82</v>
      </c>
      <c r="AW324" s="14" t="s">
        <v>30</v>
      </c>
      <c r="AX324" s="14" t="s">
        <v>73</v>
      </c>
      <c r="AY324" s="267" t="s">
        <v>164</v>
      </c>
    </row>
    <row r="325" s="13" customFormat="1">
      <c r="A325" s="13"/>
      <c r="B325" s="247"/>
      <c r="C325" s="248"/>
      <c r="D325" s="240" t="s">
        <v>177</v>
      </c>
      <c r="E325" s="249" t="s">
        <v>1</v>
      </c>
      <c r="F325" s="250" t="s">
        <v>929</v>
      </c>
      <c r="G325" s="248"/>
      <c r="H325" s="249" t="s">
        <v>1</v>
      </c>
      <c r="I325" s="251"/>
      <c r="J325" s="248"/>
      <c r="K325" s="248"/>
      <c r="L325" s="252"/>
      <c r="M325" s="253"/>
      <c r="N325" s="254"/>
      <c r="O325" s="254"/>
      <c r="P325" s="254"/>
      <c r="Q325" s="254"/>
      <c r="R325" s="254"/>
      <c r="S325" s="254"/>
      <c r="T325" s="25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6" t="s">
        <v>177</v>
      </c>
      <c r="AU325" s="256" t="s">
        <v>82</v>
      </c>
      <c r="AV325" s="13" t="s">
        <v>80</v>
      </c>
      <c r="AW325" s="13" t="s">
        <v>30</v>
      </c>
      <c r="AX325" s="13" t="s">
        <v>73</v>
      </c>
      <c r="AY325" s="256" t="s">
        <v>164</v>
      </c>
    </row>
    <row r="326" s="14" customFormat="1">
      <c r="A326" s="14"/>
      <c r="B326" s="257"/>
      <c r="C326" s="258"/>
      <c r="D326" s="240" t="s">
        <v>177</v>
      </c>
      <c r="E326" s="259" t="s">
        <v>1</v>
      </c>
      <c r="F326" s="260" t="s">
        <v>930</v>
      </c>
      <c r="G326" s="258"/>
      <c r="H326" s="261">
        <v>9.8699999999999992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7" t="s">
        <v>177</v>
      </c>
      <c r="AU326" s="267" t="s">
        <v>82</v>
      </c>
      <c r="AV326" s="14" t="s">
        <v>82</v>
      </c>
      <c r="AW326" s="14" t="s">
        <v>30</v>
      </c>
      <c r="AX326" s="14" t="s">
        <v>73</v>
      </c>
      <c r="AY326" s="267" t="s">
        <v>164</v>
      </c>
    </row>
    <row r="327" s="13" customFormat="1">
      <c r="A327" s="13"/>
      <c r="B327" s="247"/>
      <c r="C327" s="248"/>
      <c r="D327" s="240" t="s">
        <v>177</v>
      </c>
      <c r="E327" s="249" t="s">
        <v>1</v>
      </c>
      <c r="F327" s="250" t="s">
        <v>931</v>
      </c>
      <c r="G327" s="248"/>
      <c r="H327" s="249" t="s">
        <v>1</v>
      </c>
      <c r="I327" s="251"/>
      <c r="J327" s="248"/>
      <c r="K327" s="248"/>
      <c r="L327" s="252"/>
      <c r="M327" s="253"/>
      <c r="N327" s="254"/>
      <c r="O327" s="254"/>
      <c r="P327" s="254"/>
      <c r="Q327" s="254"/>
      <c r="R327" s="254"/>
      <c r="S327" s="254"/>
      <c r="T327" s="25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6" t="s">
        <v>177</v>
      </c>
      <c r="AU327" s="256" t="s">
        <v>82</v>
      </c>
      <c r="AV327" s="13" t="s">
        <v>80</v>
      </c>
      <c r="AW327" s="13" t="s">
        <v>30</v>
      </c>
      <c r="AX327" s="13" t="s">
        <v>73</v>
      </c>
      <c r="AY327" s="256" t="s">
        <v>164</v>
      </c>
    </row>
    <row r="328" s="14" customFormat="1">
      <c r="A328" s="14"/>
      <c r="B328" s="257"/>
      <c r="C328" s="258"/>
      <c r="D328" s="240" t="s">
        <v>177</v>
      </c>
      <c r="E328" s="259" t="s">
        <v>1</v>
      </c>
      <c r="F328" s="260" t="s">
        <v>932</v>
      </c>
      <c r="G328" s="258"/>
      <c r="H328" s="261">
        <v>9.9000000000000004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7" t="s">
        <v>177</v>
      </c>
      <c r="AU328" s="267" t="s">
        <v>82</v>
      </c>
      <c r="AV328" s="14" t="s">
        <v>82</v>
      </c>
      <c r="AW328" s="14" t="s">
        <v>30</v>
      </c>
      <c r="AX328" s="14" t="s">
        <v>73</v>
      </c>
      <c r="AY328" s="267" t="s">
        <v>164</v>
      </c>
    </row>
    <row r="329" s="13" customFormat="1">
      <c r="A329" s="13"/>
      <c r="B329" s="247"/>
      <c r="C329" s="248"/>
      <c r="D329" s="240" t="s">
        <v>177</v>
      </c>
      <c r="E329" s="249" t="s">
        <v>1</v>
      </c>
      <c r="F329" s="250" t="s">
        <v>933</v>
      </c>
      <c r="G329" s="248"/>
      <c r="H329" s="249" t="s">
        <v>1</v>
      </c>
      <c r="I329" s="251"/>
      <c r="J329" s="248"/>
      <c r="K329" s="248"/>
      <c r="L329" s="252"/>
      <c r="M329" s="253"/>
      <c r="N329" s="254"/>
      <c r="O329" s="254"/>
      <c r="P329" s="254"/>
      <c r="Q329" s="254"/>
      <c r="R329" s="254"/>
      <c r="S329" s="254"/>
      <c r="T329" s="25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6" t="s">
        <v>177</v>
      </c>
      <c r="AU329" s="256" t="s">
        <v>82</v>
      </c>
      <c r="AV329" s="13" t="s">
        <v>80</v>
      </c>
      <c r="AW329" s="13" t="s">
        <v>30</v>
      </c>
      <c r="AX329" s="13" t="s">
        <v>73</v>
      </c>
      <c r="AY329" s="256" t="s">
        <v>164</v>
      </c>
    </row>
    <row r="330" s="14" customFormat="1">
      <c r="A330" s="14"/>
      <c r="B330" s="257"/>
      <c r="C330" s="258"/>
      <c r="D330" s="240" t="s">
        <v>177</v>
      </c>
      <c r="E330" s="259" t="s">
        <v>1</v>
      </c>
      <c r="F330" s="260" t="s">
        <v>934</v>
      </c>
      <c r="G330" s="258"/>
      <c r="H330" s="261">
        <v>53.299999999999997</v>
      </c>
      <c r="I330" s="262"/>
      <c r="J330" s="258"/>
      <c r="K330" s="258"/>
      <c r="L330" s="263"/>
      <c r="M330" s="264"/>
      <c r="N330" s="265"/>
      <c r="O330" s="265"/>
      <c r="P330" s="265"/>
      <c r="Q330" s="265"/>
      <c r="R330" s="265"/>
      <c r="S330" s="265"/>
      <c r="T330" s="26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7" t="s">
        <v>177</v>
      </c>
      <c r="AU330" s="267" t="s">
        <v>82</v>
      </c>
      <c r="AV330" s="14" t="s">
        <v>82</v>
      </c>
      <c r="AW330" s="14" t="s">
        <v>30</v>
      </c>
      <c r="AX330" s="14" t="s">
        <v>73</v>
      </c>
      <c r="AY330" s="267" t="s">
        <v>164</v>
      </c>
    </row>
    <row r="331" s="15" customFormat="1">
      <c r="A331" s="15"/>
      <c r="B331" s="268"/>
      <c r="C331" s="269"/>
      <c r="D331" s="240" t="s">
        <v>177</v>
      </c>
      <c r="E331" s="270" t="s">
        <v>1</v>
      </c>
      <c r="F331" s="271" t="s">
        <v>182</v>
      </c>
      <c r="G331" s="269"/>
      <c r="H331" s="272">
        <v>116.67</v>
      </c>
      <c r="I331" s="273"/>
      <c r="J331" s="269"/>
      <c r="K331" s="269"/>
      <c r="L331" s="274"/>
      <c r="M331" s="275"/>
      <c r="N331" s="276"/>
      <c r="O331" s="276"/>
      <c r="P331" s="276"/>
      <c r="Q331" s="276"/>
      <c r="R331" s="276"/>
      <c r="S331" s="276"/>
      <c r="T331" s="27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8" t="s">
        <v>177</v>
      </c>
      <c r="AU331" s="278" t="s">
        <v>82</v>
      </c>
      <c r="AV331" s="15" t="s">
        <v>171</v>
      </c>
      <c r="AW331" s="15" t="s">
        <v>30</v>
      </c>
      <c r="AX331" s="15" t="s">
        <v>80</v>
      </c>
      <c r="AY331" s="278" t="s">
        <v>164</v>
      </c>
    </row>
    <row r="332" s="2" customFormat="1" ht="24.15" customHeight="1">
      <c r="A332" s="38"/>
      <c r="B332" s="39"/>
      <c r="C332" s="227" t="s">
        <v>449</v>
      </c>
      <c r="D332" s="227" t="s">
        <v>166</v>
      </c>
      <c r="E332" s="228" t="s">
        <v>935</v>
      </c>
      <c r="F332" s="229" t="s">
        <v>936</v>
      </c>
      <c r="G332" s="230" t="s">
        <v>169</v>
      </c>
      <c r="H332" s="231">
        <v>63.5</v>
      </c>
      <c r="I332" s="232"/>
      <c r="J332" s="233">
        <f>ROUND(I332*H332,2)</f>
        <v>0</v>
      </c>
      <c r="K332" s="229" t="s">
        <v>170</v>
      </c>
      <c r="L332" s="44"/>
      <c r="M332" s="234" t="s">
        <v>1</v>
      </c>
      <c r="N332" s="235" t="s">
        <v>38</v>
      </c>
      <c r="O332" s="91"/>
      <c r="P332" s="236">
        <f>O332*H332</f>
        <v>0</v>
      </c>
      <c r="Q332" s="236">
        <v>0</v>
      </c>
      <c r="R332" s="236">
        <f>Q332*H332</f>
        <v>0</v>
      </c>
      <c r="S332" s="236">
        <v>0.00050000000000000001</v>
      </c>
      <c r="T332" s="237">
        <f>S332*H332</f>
        <v>0.03175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8" t="s">
        <v>171</v>
      </c>
      <c r="AT332" s="238" t="s">
        <v>166</v>
      </c>
      <c r="AU332" s="238" t="s">
        <v>82</v>
      </c>
      <c r="AY332" s="17" t="s">
        <v>164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7" t="s">
        <v>80</v>
      </c>
      <c r="BK332" s="239">
        <f>ROUND(I332*H332,2)</f>
        <v>0</v>
      </c>
      <c r="BL332" s="17" t="s">
        <v>171</v>
      </c>
      <c r="BM332" s="238" t="s">
        <v>937</v>
      </c>
    </row>
    <row r="333" s="2" customFormat="1">
      <c r="A333" s="38"/>
      <c r="B333" s="39"/>
      <c r="C333" s="40"/>
      <c r="D333" s="240" t="s">
        <v>173</v>
      </c>
      <c r="E333" s="40"/>
      <c r="F333" s="241" t="s">
        <v>938</v>
      </c>
      <c r="G333" s="40"/>
      <c r="H333" s="40"/>
      <c r="I333" s="242"/>
      <c r="J333" s="40"/>
      <c r="K333" s="40"/>
      <c r="L333" s="44"/>
      <c r="M333" s="243"/>
      <c r="N333" s="244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173</v>
      </c>
      <c r="AU333" s="17" t="s">
        <v>82</v>
      </c>
    </row>
    <row r="334" s="2" customFormat="1">
      <c r="A334" s="38"/>
      <c r="B334" s="39"/>
      <c r="C334" s="40"/>
      <c r="D334" s="245" t="s">
        <v>175</v>
      </c>
      <c r="E334" s="40"/>
      <c r="F334" s="246" t="s">
        <v>939</v>
      </c>
      <c r="G334" s="40"/>
      <c r="H334" s="40"/>
      <c r="I334" s="242"/>
      <c r="J334" s="40"/>
      <c r="K334" s="40"/>
      <c r="L334" s="44"/>
      <c r="M334" s="243"/>
      <c r="N334" s="244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175</v>
      </c>
      <c r="AU334" s="17" t="s">
        <v>82</v>
      </c>
    </row>
    <row r="335" s="2" customFormat="1">
      <c r="A335" s="38"/>
      <c r="B335" s="39"/>
      <c r="C335" s="40"/>
      <c r="D335" s="240" t="s">
        <v>206</v>
      </c>
      <c r="E335" s="40"/>
      <c r="F335" s="279" t="s">
        <v>940</v>
      </c>
      <c r="G335" s="40"/>
      <c r="H335" s="40"/>
      <c r="I335" s="242"/>
      <c r="J335" s="40"/>
      <c r="K335" s="40"/>
      <c r="L335" s="44"/>
      <c r="M335" s="243"/>
      <c r="N335" s="244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206</v>
      </c>
      <c r="AU335" s="17" t="s">
        <v>82</v>
      </c>
    </row>
    <row r="336" s="13" customFormat="1">
      <c r="A336" s="13"/>
      <c r="B336" s="247"/>
      <c r="C336" s="248"/>
      <c r="D336" s="240" t="s">
        <v>177</v>
      </c>
      <c r="E336" s="249" t="s">
        <v>1</v>
      </c>
      <c r="F336" s="250" t="s">
        <v>941</v>
      </c>
      <c r="G336" s="248"/>
      <c r="H336" s="249" t="s">
        <v>1</v>
      </c>
      <c r="I336" s="251"/>
      <c r="J336" s="248"/>
      <c r="K336" s="248"/>
      <c r="L336" s="252"/>
      <c r="M336" s="253"/>
      <c r="N336" s="254"/>
      <c r="O336" s="254"/>
      <c r="P336" s="254"/>
      <c r="Q336" s="254"/>
      <c r="R336" s="254"/>
      <c r="S336" s="254"/>
      <c r="T336" s="25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6" t="s">
        <v>177</v>
      </c>
      <c r="AU336" s="256" t="s">
        <v>82</v>
      </c>
      <c r="AV336" s="13" t="s">
        <v>80</v>
      </c>
      <c r="AW336" s="13" t="s">
        <v>30</v>
      </c>
      <c r="AX336" s="13" t="s">
        <v>73</v>
      </c>
      <c r="AY336" s="256" t="s">
        <v>164</v>
      </c>
    </row>
    <row r="337" s="14" customFormat="1">
      <c r="A337" s="14"/>
      <c r="B337" s="257"/>
      <c r="C337" s="258"/>
      <c r="D337" s="240" t="s">
        <v>177</v>
      </c>
      <c r="E337" s="259" t="s">
        <v>1</v>
      </c>
      <c r="F337" s="260" t="s">
        <v>942</v>
      </c>
      <c r="G337" s="258"/>
      <c r="H337" s="261">
        <v>48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7" t="s">
        <v>177</v>
      </c>
      <c r="AU337" s="267" t="s">
        <v>82</v>
      </c>
      <c r="AV337" s="14" t="s">
        <v>82</v>
      </c>
      <c r="AW337" s="14" t="s">
        <v>30</v>
      </c>
      <c r="AX337" s="14" t="s">
        <v>73</v>
      </c>
      <c r="AY337" s="267" t="s">
        <v>164</v>
      </c>
    </row>
    <row r="338" s="13" customFormat="1">
      <c r="A338" s="13"/>
      <c r="B338" s="247"/>
      <c r="C338" s="248"/>
      <c r="D338" s="240" t="s">
        <v>177</v>
      </c>
      <c r="E338" s="249" t="s">
        <v>1</v>
      </c>
      <c r="F338" s="250" t="s">
        <v>943</v>
      </c>
      <c r="G338" s="248"/>
      <c r="H338" s="249" t="s">
        <v>1</v>
      </c>
      <c r="I338" s="251"/>
      <c r="J338" s="248"/>
      <c r="K338" s="248"/>
      <c r="L338" s="252"/>
      <c r="M338" s="253"/>
      <c r="N338" s="254"/>
      <c r="O338" s="254"/>
      <c r="P338" s="254"/>
      <c r="Q338" s="254"/>
      <c r="R338" s="254"/>
      <c r="S338" s="254"/>
      <c r="T338" s="25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6" t="s">
        <v>177</v>
      </c>
      <c r="AU338" s="256" t="s">
        <v>82</v>
      </c>
      <c r="AV338" s="13" t="s">
        <v>80</v>
      </c>
      <c r="AW338" s="13" t="s">
        <v>30</v>
      </c>
      <c r="AX338" s="13" t="s">
        <v>73</v>
      </c>
      <c r="AY338" s="256" t="s">
        <v>164</v>
      </c>
    </row>
    <row r="339" s="14" customFormat="1">
      <c r="A339" s="14"/>
      <c r="B339" s="257"/>
      <c r="C339" s="258"/>
      <c r="D339" s="240" t="s">
        <v>177</v>
      </c>
      <c r="E339" s="259" t="s">
        <v>1</v>
      </c>
      <c r="F339" s="260" t="s">
        <v>944</v>
      </c>
      <c r="G339" s="258"/>
      <c r="H339" s="261">
        <v>15.5</v>
      </c>
      <c r="I339" s="262"/>
      <c r="J339" s="258"/>
      <c r="K339" s="258"/>
      <c r="L339" s="263"/>
      <c r="M339" s="264"/>
      <c r="N339" s="265"/>
      <c r="O339" s="265"/>
      <c r="P339" s="265"/>
      <c r="Q339" s="265"/>
      <c r="R339" s="265"/>
      <c r="S339" s="265"/>
      <c r="T339" s="26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7" t="s">
        <v>177</v>
      </c>
      <c r="AU339" s="267" t="s">
        <v>82</v>
      </c>
      <c r="AV339" s="14" t="s">
        <v>82</v>
      </c>
      <c r="AW339" s="14" t="s">
        <v>30</v>
      </c>
      <c r="AX339" s="14" t="s">
        <v>73</v>
      </c>
      <c r="AY339" s="267" t="s">
        <v>164</v>
      </c>
    </row>
    <row r="340" s="15" customFormat="1">
      <c r="A340" s="15"/>
      <c r="B340" s="268"/>
      <c r="C340" s="269"/>
      <c r="D340" s="240" t="s">
        <v>177</v>
      </c>
      <c r="E340" s="270" t="s">
        <v>1</v>
      </c>
      <c r="F340" s="271" t="s">
        <v>182</v>
      </c>
      <c r="G340" s="269"/>
      <c r="H340" s="272">
        <v>63.5</v>
      </c>
      <c r="I340" s="273"/>
      <c r="J340" s="269"/>
      <c r="K340" s="269"/>
      <c r="L340" s="274"/>
      <c r="M340" s="275"/>
      <c r="N340" s="276"/>
      <c r="O340" s="276"/>
      <c r="P340" s="276"/>
      <c r="Q340" s="276"/>
      <c r="R340" s="276"/>
      <c r="S340" s="276"/>
      <c r="T340" s="277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8" t="s">
        <v>177</v>
      </c>
      <c r="AU340" s="278" t="s">
        <v>82</v>
      </c>
      <c r="AV340" s="15" t="s">
        <v>171</v>
      </c>
      <c r="AW340" s="15" t="s">
        <v>30</v>
      </c>
      <c r="AX340" s="15" t="s">
        <v>80</v>
      </c>
      <c r="AY340" s="278" t="s">
        <v>164</v>
      </c>
    </row>
    <row r="341" s="2" customFormat="1" ht="24.15" customHeight="1">
      <c r="A341" s="38"/>
      <c r="B341" s="39"/>
      <c r="C341" s="227" t="s">
        <v>457</v>
      </c>
      <c r="D341" s="227" t="s">
        <v>166</v>
      </c>
      <c r="E341" s="228" t="s">
        <v>317</v>
      </c>
      <c r="F341" s="229" t="s">
        <v>318</v>
      </c>
      <c r="G341" s="230" t="s">
        <v>202</v>
      </c>
      <c r="H341" s="231">
        <v>3.9500000000000002</v>
      </c>
      <c r="I341" s="232"/>
      <c r="J341" s="233">
        <f>ROUND(I341*H341,2)</f>
        <v>0</v>
      </c>
      <c r="K341" s="229" t="s">
        <v>170</v>
      </c>
      <c r="L341" s="44"/>
      <c r="M341" s="234" t="s">
        <v>1</v>
      </c>
      <c r="N341" s="235" t="s">
        <v>38</v>
      </c>
      <c r="O341" s="91"/>
      <c r="P341" s="236">
        <f>O341*H341</f>
        <v>0</v>
      </c>
      <c r="Q341" s="236">
        <v>0</v>
      </c>
      <c r="R341" s="236">
        <f>Q341*H341</f>
        <v>0</v>
      </c>
      <c r="S341" s="236">
        <v>1.8</v>
      </c>
      <c r="T341" s="237">
        <f>S341*H341</f>
        <v>7.1100000000000003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8" t="s">
        <v>171</v>
      </c>
      <c r="AT341" s="238" t="s">
        <v>166</v>
      </c>
      <c r="AU341" s="238" t="s">
        <v>82</v>
      </c>
      <c r="AY341" s="17" t="s">
        <v>164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7" t="s">
        <v>80</v>
      </c>
      <c r="BK341" s="239">
        <f>ROUND(I341*H341,2)</f>
        <v>0</v>
      </c>
      <c r="BL341" s="17" t="s">
        <v>171</v>
      </c>
      <c r="BM341" s="238" t="s">
        <v>945</v>
      </c>
    </row>
    <row r="342" s="2" customFormat="1">
      <c r="A342" s="38"/>
      <c r="B342" s="39"/>
      <c r="C342" s="40"/>
      <c r="D342" s="240" t="s">
        <v>173</v>
      </c>
      <c r="E342" s="40"/>
      <c r="F342" s="241" t="s">
        <v>318</v>
      </c>
      <c r="G342" s="40"/>
      <c r="H342" s="40"/>
      <c r="I342" s="242"/>
      <c r="J342" s="40"/>
      <c r="K342" s="40"/>
      <c r="L342" s="44"/>
      <c r="M342" s="243"/>
      <c r="N342" s="244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173</v>
      </c>
      <c r="AU342" s="17" t="s">
        <v>82</v>
      </c>
    </row>
    <row r="343" s="2" customFormat="1">
      <c r="A343" s="38"/>
      <c r="B343" s="39"/>
      <c r="C343" s="40"/>
      <c r="D343" s="245" t="s">
        <v>175</v>
      </c>
      <c r="E343" s="40"/>
      <c r="F343" s="246" t="s">
        <v>320</v>
      </c>
      <c r="G343" s="40"/>
      <c r="H343" s="40"/>
      <c r="I343" s="242"/>
      <c r="J343" s="40"/>
      <c r="K343" s="40"/>
      <c r="L343" s="44"/>
      <c r="M343" s="243"/>
      <c r="N343" s="244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175</v>
      </c>
      <c r="AU343" s="17" t="s">
        <v>82</v>
      </c>
    </row>
    <row r="344" s="2" customFormat="1">
      <c r="A344" s="38"/>
      <c r="B344" s="39"/>
      <c r="C344" s="40"/>
      <c r="D344" s="240" t="s">
        <v>206</v>
      </c>
      <c r="E344" s="40"/>
      <c r="F344" s="279" t="s">
        <v>755</v>
      </c>
      <c r="G344" s="40"/>
      <c r="H344" s="40"/>
      <c r="I344" s="242"/>
      <c r="J344" s="40"/>
      <c r="K344" s="40"/>
      <c r="L344" s="44"/>
      <c r="M344" s="243"/>
      <c r="N344" s="244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206</v>
      </c>
      <c r="AU344" s="17" t="s">
        <v>82</v>
      </c>
    </row>
    <row r="345" s="13" customFormat="1">
      <c r="A345" s="13"/>
      <c r="B345" s="247"/>
      <c r="C345" s="248"/>
      <c r="D345" s="240" t="s">
        <v>177</v>
      </c>
      <c r="E345" s="249" t="s">
        <v>1</v>
      </c>
      <c r="F345" s="250" t="s">
        <v>946</v>
      </c>
      <c r="G345" s="248"/>
      <c r="H345" s="249" t="s">
        <v>1</v>
      </c>
      <c r="I345" s="251"/>
      <c r="J345" s="248"/>
      <c r="K345" s="248"/>
      <c r="L345" s="252"/>
      <c r="M345" s="253"/>
      <c r="N345" s="254"/>
      <c r="O345" s="254"/>
      <c r="P345" s="254"/>
      <c r="Q345" s="254"/>
      <c r="R345" s="254"/>
      <c r="S345" s="254"/>
      <c r="T345" s="25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6" t="s">
        <v>177</v>
      </c>
      <c r="AU345" s="256" t="s">
        <v>82</v>
      </c>
      <c r="AV345" s="13" t="s">
        <v>80</v>
      </c>
      <c r="AW345" s="13" t="s">
        <v>30</v>
      </c>
      <c r="AX345" s="13" t="s">
        <v>73</v>
      </c>
      <c r="AY345" s="256" t="s">
        <v>164</v>
      </c>
    </row>
    <row r="346" s="14" customFormat="1">
      <c r="A346" s="14"/>
      <c r="B346" s="257"/>
      <c r="C346" s="258"/>
      <c r="D346" s="240" t="s">
        <v>177</v>
      </c>
      <c r="E346" s="259" t="s">
        <v>1</v>
      </c>
      <c r="F346" s="260" t="s">
        <v>947</v>
      </c>
      <c r="G346" s="258"/>
      <c r="H346" s="261">
        <v>0.82999999999999996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7" t="s">
        <v>177</v>
      </c>
      <c r="AU346" s="267" t="s">
        <v>82</v>
      </c>
      <c r="AV346" s="14" t="s">
        <v>82</v>
      </c>
      <c r="AW346" s="14" t="s">
        <v>30</v>
      </c>
      <c r="AX346" s="14" t="s">
        <v>73</v>
      </c>
      <c r="AY346" s="267" t="s">
        <v>164</v>
      </c>
    </row>
    <row r="347" s="13" customFormat="1">
      <c r="A347" s="13"/>
      <c r="B347" s="247"/>
      <c r="C347" s="248"/>
      <c r="D347" s="240" t="s">
        <v>177</v>
      </c>
      <c r="E347" s="249" t="s">
        <v>1</v>
      </c>
      <c r="F347" s="250" t="s">
        <v>948</v>
      </c>
      <c r="G347" s="248"/>
      <c r="H347" s="249" t="s">
        <v>1</v>
      </c>
      <c r="I347" s="251"/>
      <c r="J347" s="248"/>
      <c r="K347" s="248"/>
      <c r="L347" s="252"/>
      <c r="M347" s="253"/>
      <c r="N347" s="254"/>
      <c r="O347" s="254"/>
      <c r="P347" s="254"/>
      <c r="Q347" s="254"/>
      <c r="R347" s="254"/>
      <c r="S347" s="254"/>
      <c r="T347" s="25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6" t="s">
        <v>177</v>
      </c>
      <c r="AU347" s="256" t="s">
        <v>82</v>
      </c>
      <c r="AV347" s="13" t="s">
        <v>80</v>
      </c>
      <c r="AW347" s="13" t="s">
        <v>30</v>
      </c>
      <c r="AX347" s="13" t="s">
        <v>73</v>
      </c>
      <c r="AY347" s="256" t="s">
        <v>164</v>
      </c>
    </row>
    <row r="348" s="14" customFormat="1">
      <c r="A348" s="14"/>
      <c r="B348" s="257"/>
      <c r="C348" s="258"/>
      <c r="D348" s="240" t="s">
        <v>177</v>
      </c>
      <c r="E348" s="259" t="s">
        <v>1</v>
      </c>
      <c r="F348" s="260" t="s">
        <v>949</v>
      </c>
      <c r="G348" s="258"/>
      <c r="H348" s="261">
        <v>0.71999999999999997</v>
      </c>
      <c r="I348" s="262"/>
      <c r="J348" s="258"/>
      <c r="K348" s="258"/>
      <c r="L348" s="263"/>
      <c r="M348" s="264"/>
      <c r="N348" s="265"/>
      <c r="O348" s="265"/>
      <c r="P348" s="265"/>
      <c r="Q348" s="265"/>
      <c r="R348" s="265"/>
      <c r="S348" s="265"/>
      <c r="T348" s="26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7" t="s">
        <v>177</v>
      </c>
      <c r="AU348" s="267" t="s">
        <v>82</v>
      </c>
      <c r="AV348" s="14" t="s">
        <v>82</v>
      </c>
      <c r="AW348" s="14" t="s">
        <v>30</v>
      </c>
      <c r="AX348" s="14" t="s">
        <v>73</v>
      </c>
      <c r="AY348" s="267" t="s">
        <v>164</v>
      </c>
    </row>
    <row r="349" s="13" customFormat="1">
      <c r="A349" s="13"/>
      <c r="B349" s="247"/>
      <c r="C349" s="248"/>
      <c r="D349" s="240" t="s">
        <v>177</v>
      </c>
      <c r="E349" s="249" t="s">
        <v>1</v>
      </c>
      <c r="F349" s="250" t="s">
        <v>950</v>
      </c>
      <c r="G349" s="248"/>
      <c r="H349" s="249" t="s">
        <v>1</v>
      </c>
      <c r="I349" s="251"/>
      <c r="J349" s="248"/>
      <c r="K349" s="248"/>
      <c r="L349" s="252"/>
      <c r="M349" s="253"/>
      <c r="N349" s="254"/>
      <c r="O349" s="254"/>
      <c r="P349" s="254"/>
      <c r="Q349" s="254"/>
      <c r="R349" s="254"/>
      <c r="S349" s="254"/>
      <c r="T349" s="25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6" t="s">
        <v>177</v>
      </c>
      <c r="AU349" s="256" t="s">
        <v>82</v>
      </c>
      <c r="AV349" s="13" t="s">
        <v>80</v>
      </c>
      <c r="AW349" s="13" t="s">
        <v>30</v>
      </c>
      <c r="AX349" s="13" t="s">
        <v>73</v>
      </c>
      <c r="AY349" s="256" t="s">
        <v>164</v>
      </c>
    </row>
    <row r="350" s="14" customFormat="1">
      <c r="A350" s="14"/>
      <c r="B350" s="257"/>
      <c r="C350" s="258"/>
      <c r="D350" s="240" t="s">
        <v>177</v>
      </c>
      <c r="E350" s="259" t="s">
        <v>1</v>
      </c>
      <c r="F350" s="260" t="s">
        <v>951</v>
      </c>
      <c r="G350" s="258"/>
      <c r="H350" s="261">
        <v>2.3999999999999999</v>
      </c>
      <c r="I350" s="262"/>
      <c r="J350" s="258"/>
      <c r="K350" s="258"/>
      <c r="L350" s="263"/>
      <c r="M350" s="264"/>
      <c r="N350" s="265"/>
      <c r="O350" s="265"/>
      <c r="P350" s="265"/>
      <c r="Q350" s="265"/>
      <c r="R350" s="265"/>
      <c r="S350" s="265"/>
      <c r="T350" s="26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7" t="s">
        <v>177</v>
      </c>
      <c r="AU350" s="267" t="s">
        <v>82</v>
      </c>
      <c r="AV350" s="14" t="s">
        <v>82</v>
      </c>
      <c r="AW350" s="14" t="s">
        <v>30</v>
      </c>
      <c r="AX350" s="14" t="s">
        <v>73</v>
      </c>
      <c r="AY350" s="267" t="s">
        <v>164</v>
      </c>
    </row>
    <row r="351" s="15" customFormat="1">
      <c r="A351" s="15"/>
      <c r="B351" s="268"/>
      <c r="C351" s="269"/>
      <c r="D351" s="240" t="s">
        <v>177</v>
      </c>
      <c r="E351" s="270" t="s">
        <v>1</v>
      </c>
      <c r="F351" s="271" t="s">
        <v>182</v>
      </c>
      <c r="G351" s="269"/>
      <c r="H351" s="272">
        <v>3.9500000000000002</v>
      </c>
      <c r="I351" s="273"/>
      <c r="J351" s="269"/>
      <c r="K351" s="269"/>
      <c r="L351" s="274"/>
      <c r="M351" s="275"/>
      <c r="N351" s="276"/>
      <c r="O351" s="276"/>
      <c r="P351" s="276"/>
      <c r="Q351" s="276"/>
      <c r="R351" s="276"/>
      <c r="S351" s="276"/>
      <c r="T351" s="27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8" t="s">
        <v>177</v>
      </c>
      <c r="AU351" s="278" t="s">
        <v>82</v>
      </c>
      <c r="AV351" s="15" t="s">
        <v>171</v>
      </c>
      <c r="AW351" s="15" t="s">
        <v>30</v>
      </c>
      <c r="AX351" s="15" t="s">
        <v>80</v>
      </c>
      <c r="AY351" s="278" t="s">
        <v>164</v>
      </c>
    </row>
    <row r="352" s="2" customFormat="1" ht="37.8" customHeight="1">
      <c r="A352" s="38"/>
      <c r="B352" s="39"/>
      <c r="C352" s="227" t="s">
        <v>468</v>
      </c>
      <c r="D352" s="227" t="s">
        <v>166</v>
      </c>
      <c r="E352" s="228" t="s">
        <v>325</v>
      </c>
      <c r="F352" s="229" t="s">
        <v>326</v>
      </c>
      <c r="G352" s="230" t="s">
        <v>169</v>
      </c>
      <c r="H352" s="231">
        <v>139.5</v>
      </c>
      <c r="I352" s="232"/>
      <c r="J352" s="233">
        <f>ROUND(I352*H352,2)</f>
        <v>0</v>
      </c>
      <c r="K352" s="229" t="s">
        <v>170</v>
      </c>
      <c r="L352" s="44"/>
      <c r="M352" s="234" t="s">
        <v>1</v>
      </c>
      <c r="N352" s="235" t="s">
        <v>38</v>
      </c>
      <c r="O352" s="91"/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8" t="s">
        <v>171</v>
      </c>
      <c r="AT352" s="238" t="s">
        <v>166</v>
      </c>
      <c r="AU352" s="238" t="s">
        <v>82</v>
      </c>
      <c r="AY352" s="17" t="s">
        <v>164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7" t="s">
        <v>80</v>
      </c>
      <c r="BK352" s="239">
        <f>ROUND(I352*H352,2)</f>
        <v>0</v>
      </c>
      <c r="BL352" s="17" t="s">
        <v>171</v>
      </c>
      <c r="BM352" s="238" t="s">
        <v>952</v>
      </c>
    </row>
    <row r="353" s="2" customFormat="1">
      <c r="A353" s="38"/>
      <c r="B353" s="39"/>
      <c r="C353" s="40"/>
      <c r="D353" s="240" t="s">
        <v>173</v>
      </c>
      <c r="E353" s="40"/>
      <c r="F353" s="241" t="s">
        <v>328</v>
      </c>
      <c r="G353" s="40"/>
      <c r="H353" s="40"/>
      <c r="I353" s="242"/>
      <c r="J353" s="40"/>
      <c r="K353" s="40"/>
      <c r="L353" s="44"/>
      <c r="M353" s="243"/>
      <c r="N353" s="244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173</v>
      </c>
      <c r="AU353" s="17" t="s">
        <v>82</v>
      </c>
    </row>
    <row r="354" s="2" customFormat="1">
      <c r="A354" s="38"/>
      <c r="B354" s="39"/>
      <c r="C354" s="40"/>
      <c r="D354" s="245" t="s">
        <v>175</v>
      </c>
      <c r="E354" s="40"/>
      <c r="F354" s="246" t="s">
        <v>329</v>
      </c>
      <c r="G354" s="40"/>
      <c r="H354" s="40"/>
      <c r="I354" s="242"/>
      <c r="J354" s="40"/>
      <c r="K354" s="40"/>
      <c r="L354" s="44"/>
      <c r="M354" s="243"/>
      <c r="N354" s="244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175</v>
      </c>
      <c r="AU354" s="17" t="s">
        <v>82</v>
      </c>
    </row>
    <row r="355" s="13" customFormat="1">
      <c r="A355" s="13"/>
      <c r="B355" s="247"/>
      <c r="C355" s="248"/>
      <c r="D355" s="240" t="s">
        <v>177</v>
      </c>
      <c r="E355" s="249" t="s">
        <v>1</v>
      </c>
      <c r="F355" s="250" t="s">
        <v>953</v>
      </c>
      <c r="G355" s="248"/>
      <c r="H355" s="249" t="s">
        <v>1</v>
      </c>
      <c r="I355" s="251"/>
      <c r="J355" s="248"/>
      <c r="K355" s="248"/>
      <c r="L355" s="252"/>
      <c r="M355" s="253"/>
      <c r="N355" s="254"/>
      <c r="O355" s="254"/>
      <c r="P355" s="254"/>
      <c r="Q355" s="254"/>
      <c r="R355" s="254"/>
      <c r="S355" s="254"/>
      <c r="T355" s="25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6" t="s">
        <v>177</v>
      </c>
      <c r="AU355" s="256" t="s">
        <v>82</v>
      </c>
      <c r="AV355" s="13" t="s">
        <v>80</v>
      </c>
      <c r="AW355" s="13" t="s">
        <v>30</v>
      </c>
      <c r="AX355" s="13" t="s">
        <v>73</v>
      </c>
      <c r="AY355" s="256" t="s">
        <v>164</v>
      </c>
    </row>
    <row r="356" s="14" customFormat="1">
      <c r="A356" s="14"/>
      <c r="B356" s="257"/>
      <c r="C356" s="258"/>
      <c r="D356" s="240" t="s">
        <v>177</v>
      </c>
      <c r="E356" s="259" t="s">
        <v>1</v>
      </c>
      <c r="F356" s="260" t="s">
        <v>954</v>
      </c>
      <c r="G356" s="258"/>
      <c r="H356" s="261">
        <v>18.68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7" t="s">
        <v>177</v>
      </c>
      <c r="AU356" s="267" t="s">
        <v>82</v>
      </c>
      <c r="AV356" s="14" t="s">
        <v>82</v>
      </c>
      <c r="AW356" s="14" t="s">
        <v>30</v>
      </c>
      <c r="AX356" s="14" t="s">
        <v>73</v>
      </c>
      <c r="AY356" s="267" t="s">
        <v>164</v>
      </c>
    </row>
    <row r="357" s="13" customFormat="1">
      <c r="A357" s="13"/>
      <c r="B357" s="247"/>
      <c r="C357" s="248"/>
      <c r="D357" s="240" t="s">
        <v>177</v>
      </c>
      <c r="E357" s="249" t="s">
        <v>1</v>
      </c>
      <c r="F357" s="250" t="s">
        <v>955</v>
      </c>
      <c r="G357" s="248"/>
      <c r="H357" s="249" t="s">
        <v>1</v>
      </c>
      <c r="I357" s="251"/>
      <c r="J357" s="248"/>
      <c r="K357" s="248"/>
      <c r="L357" s="252"/>
      <c r="M357" s="253"/>
      <c r="N357" s="254"/>
      <c r="O357" s="254"/>
      <c r="P357" s="254"/>
      <c r="Q357" s="254"/>
      <c r="R357" s="254"/>
      <c r="S357" s="254"/>
      <c r="T357" s="25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6" t="s">
        <v>177</v>
      </c>
      <c r="AU357" s="256" t="s">
        <v>82</v>
      </c>
      <c r="AV357" s="13" t="s">
        <v>80</v>
      </c>
      <c r="AW357" s="13" t="s">
        <v>30</v>
      </c>
      <c r="AX357" s="13" t="s">
        <v>73</v>
      </c>
      <c r="AY357" s="256" t="s">
        <v>164</v>
      </c>
    </row>
    <row r="358" s="14" customFormat="1">
      <c r="A358" s="14"/>
      <c r="B358" s="257"/>
      <c r="C358" s="258"/>
      <c r="D358" s="240" t="s">
        <v>177</v>
      </c>
      <c r="E358" s="259" t="s">
        <v>1</v>
      </c>
      <c r="F358" s="260" t="s">
        <v>956</v>
      </c>
      <c r="G358" s="258"/>
      <c r="H358" s="261">
        <v>14.220000000000001</v>
      </c>
      <c r="I358" s="262"/>
      <c r="J358" s="258"/>
      <c r="K358" s="258"/>
      <c r="L358" s="263"/>
      <c r="M358" s="264"/>
      <c r="N358" s="265"/>
      <c r="O358" s="265"/>
      <c r="P358" s="265"/>
      <c r="Q358" s="265"/>
      <c r="R358" s="265"/>
      <c r="S358" s="265"/>
      <c r="T358" s="26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7" t="s">
        <v>177</v>
      </c>
      <c r="AU358" s="267" t="s">
        <v>82</v>
      </c>
      <c r="AV358" s="14" t="s">
        <v>82</v>
      </c>
      <c r="AW358" s="14" t="s">
        <v>30</v>
      </c>
      <c r="AX358" s="14" t="s">
        <v>73</v>
      </c>
      <c r="AY358" s="267" t="s">
        <v>164</v>
      </c>
    </row>
    <row r="359" s="13" customFormat="1">
      <c r="A359" s="13"/>
      <c r="B359" s="247"/>
      <c r="C359" s="248"/>
      <c r="D359" s="240" t="s">
        <v>177</v>
      </c>
      <c r="E359" s="249" t="s">
        <v>1</v>
      </c>
      <c r="F359" s="250" t="s">
        <v>957</v>
      </c>
      <c r="G359" s="248"/>
      <c r="H359" s="249" t="s">
        <v>1</v>
      </c>
      <c r="I359" s="251"/>
      <c r="J359" s="248"/>
      <c r="K359" s="248"/>
      <c r="L359" s="252"/>
      <c r="M359" s="253"/>
      <c r="N359" s="254"/>
      <c r="O359" s="254"/>
      <c r="P359" s="254"/>
      <c r="Q359" s="254"/>
      <c r="R359" s="254"/>
      <c r="S359" s="254"/>
      <c r="T359" s="25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6" t="s">
        <v>177</v>
      </c>
      <c r="AU359" s="256" t="s">
        <v>82</v>
      </c>
      <c r="AV359" s="13" t="s">
        <v>80</v>
      </c>
      <c r="AW359" s="13" t="s">
        <v>30</v>
      </c>
      <c r="AX359" s="13" t="s">
        <v>73</v>
      </c>
      <c r="AY359" s="256" t="s">
        <v>164</v>
      </c>
    </row>
    <row r="360" s="14" customFormat="1">
      <c r="A360" s="14"/>
      <c r="B360" s="257"/>
      <c r="C360" s="258"/>
      <c r="D360" s="240" t="s">
        <v>177</v>
      </c>
      <c r="E360" s="259" t="s">
        <v>1</v>
      </c>
      <c r="F360" s="260" t="s">
        <v>958</v>
      </c>
      <c r="G360" s="258"/>
      <c r="H360" s="261">
        <v>106.59999999999999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7" t="s">
        <v>177</v>
      </c>
      <c r="AU360" s="267" t="s">
        <v>82</v>
      </c>
      <c r="AV360" s="14" t="s">
        <v>82</v>
      </c>
      <c r="AW360" s="14" t="s">
        <v>30</v>
      </c>
      <c r="AX360" s="14" t="s">
        <v>73</v>
      </c>
      <c r="AY360" s="267" t="s">
        <v>164</v>
      </c>
    </row>
    <row r="361" s="15" customFormat="1">
      <c r="A361" s="15"/>
      <c r="B361" s="268"/>
      <c r="C361" s="269"/>
      <c r="D361" s="240" t="s">
        <v>177</v>
      </c>
      <c r="E361" s="270" t="s">
        <v>1</v>
      </c>
      <c r="F361" s="271" t="s">
        <v>182</v>
      </c>
      <c r="G361" s="269"/>
      <c r="H361" s="272">
        <v>139.5</v>
      </c>
      <c r="I361" s="273"/>
      <c r="J361" s="269"/>
      <c r="K361" s="269"/>
      <c r="L361" s="274"/>
      <c r="M361" s="275"/>
      <c r="N361" s="276"/>
      <c r="O361" s="276"/>
      <c r="P361" s="276"/>
      <c r="Q361" s="276"/>
      <c r="R361" s="276"/>
      <c r="S361" s="276"/>
      <c r="T361" s="27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8" t="s">
        <v>177</v>
      </c>
      <c r="AU361" s="278" t="s">
        <v>82</v>
      </c>
      <c r="AV361" s="15" t="s">
        <v>171</v>
      </c>
      <c r="AW361" s="15" t="s">
        <v>30</v>
      </c>
      <c r="AX361" s="15" t="s">
        <v>80</v>
      </c>
      <c r="AY361" s="278" t="s">
        <v>164</v>
      </c>
    </row>
    <row r="362" s="2" customFormat="1" ht="33" customHeight="1">
      <c r="A362" s="38"/>
      <c r="B362" s="39"/>
      <c r="C362" s="227" t="s">
        <v>474</v>
      </c>
      <c r="D362" s="227" t="s">
        <v>166</v>
      </c>
      <c r="E362" s="228" t="s">
        <v>959</v>
      </c>
      <c r="F362" s="229" t="s">
        <v>960</v>
      </c>
      <c r="G362" s="230" t="s">
        <v>169</v>
      </c>
      <c r="H362" s="231">
        <v>4185</v>
      </c>
      <c r="I362" s="232"/>
      <c r="J362" s="233">
        <f>ROUND(I362*H362,2)</f>
        <v>0</v>
      </c>
      <c r="K362" s="229" t="s">
        <v>170</v>
      </c>
      <c r="L362" s="44"/>
      <c r="M362" s="234" t="s">
        <v>1</v>
      </c>
      <c r="N362" s="235" t="s">
        <v>38</v>
      </c>
      <c r="O362" s="91"/>
      <c r="P362" s="236">
        <f>O362*H362</f>
        <v>0</v>
      </c>
      <c r="Q362" s="236">
        <v>0</v>
      </c>
      <c r="R362" s="236">
        <f>Q362*H362</f>
        <v>0</v>
      </c>
      <c r="S362" s="236">
        <v>0</v>
      </c>
      <c r="T362" s="23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8" t="s">
        <v>171</v>
      </c>
      <c r="AT362" s="238" t="s">
        <v>166</v>
      </c>
      <c r="AU362" s="238" t="s">
        <v>82</v>
      </c>
      <c r="AY362" s="17" t="s">
        <v>164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7" t="s">
        <v>80</v>
      </c>
      <c r="BK362" s="239">
        <f>ROUND(I362*H362,2)</f>
        <v>0</v>
      </c>
      <c r="BL362" s="17" t="s">
        <v>171</v>
      </c>
      <c r="BM362" s="238" t="s">
        <v>961</v>
      </c>
    </row>
    <row r="363" s="2" customFormat="1">
      <c r="A363" s="38"/>
      <c r="B363" s="39"/>
      <c r="C363" s="40"/>
      <c r="D363" s="240" t="s">
        <v>173</v>
      </c>
      <c r="E363" s="40"/>
      <c r="F363" s="241" t="s">
        <v>962</v>
      </c>
      <c r="G363" s="40"/>
      <c r="H363" s="40"/>
      <c r="I363" s="242"/>
      <c r="J363" s="40"/>
      <c r="K363" s="40"/>
      <c r="L363" s="44"/>
      <c r="M363" s="243"/>
      <c r="N363" s="244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173</v>
      </c>
      <c r="AU363" s="17" t="s">
        <v>82</v>
      </c>
    </row>
    <row r="364" s="2" customFormat="1">
      <c r="A364" s="38"/>
      <c r="B364" s="39"/>
      <c r="C364" s="40"/>
      <c r="D364" s="245" t="s">
        <v>175</v>
      </c>
      <c r="E364" s="40"/>
      <c r="F364" s="246" t="s">
        <v>963</v>
      </c>
      <c r="G364" s="40"/>
      <c r="H364" s="40"/>
      <c r="I364" s="242"/>
      <c r="J364" s="40"/>
      <c r="K364" s="40"/>
      <c r="L364" s="44"/>
      <c r="M364" s="243"/>
      <c r="N364" s="244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175</v>
      </c>
      <c r="AU364" s="17" t="s">
        <v>82</v>
      </c>
    </row>
    <row r="365" s="2" customFormat="1">
      <c r="A365" s="38"/>
      <c r="B365" s="39"/>
      <c r="C365" s="40"/>
      <c r="D365" s="240" t="s">
        <v>206</v>
      </c>
      <c r="E365" s="40"/>
      <c r="F365" s="279" t="s">
        <v>964</v>
      </c>
      <c r="G365" s="40"/>
      <c r="H365" s="40"/>
      <c r="I365" s="242"/>
      <c r="J365" s="40"/>
      <c r="K365" s="40"/>
      <c r="L365" s="44"/>
      <c r="M365" s="243"/>
      <c r="N365" s="244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206</v>
      </c>
      <c r="AU365" s="17" t="s">
        <v>82</v>
      </c>
    </row>
    <row r="366" s="14" customFormat="1">
      <c r="A366" s="14"/>
      <c r="B366" s="257"/>
      <c r="C366" s="258"/>
      <c r="D366" s="240" t="s">
        <v>177</v>
      </c>
      <c r="E366" s="259" t="s">
        <v>1</v>
      </c>
      <c r="F366" s="260" t="s">
        <v>965</v>
      </c>
      <c r="G366" s="258"/>
      <c r="H366" s="261">
        <v>4185</v>
      </c>
      <c r="I366" s="262"/>
      <c r="J366" s="258"/>
      <c r="K366" s="258"/>
      <c r="L366" s="263"/>
      <c r="M366" s="264"/>
      <c r="N366" s="265"/>
      <c r="O366" s="265"/>
      <c r="P366" s="265"/>
      <c r="Q366" s="265"/>
      <c r="R366" s="265"/>
      <c r="S366" s="265"/>
      <c r="T366" s="26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7" t="s">
        <v>177</v>
      </c>
      <c r="AU366" s="267" t="s">
        <v>82</v>
      </c>
      <c r="AV366" s="14" t="s">
        <v>82</v>
      </c>
      <c r="AW366" s="14" t="s">
        <v>30</v>
      </c>
      <c r="AX366" s="14" t="s">
        <v>80</v>
      </c>
      <c r="AY366" s="267" t="s">
        <v>164</v>
      </c>
    </row>
    <row r="367" s="2" customFormat="1" ht="37.8" customHeight="1">
      <c r="A367" s="38"/>
      <c r="B367" s="39"/>
      <c r="C367" s="227" t="s">
        <v>481</v>
      </c>
      <c r="D367" s="227" t="s">
        <v>166</v>
      </c>
      <c r="E367" s="228" t="s">
        <v>346</v>
      </c>
      <c r="F367" s="229" t="s">
        <v>347</v>
      </c>
      <c r="G367" s="230" t="s">
        <v>169</v>
      </c>
      <c r="H367" s="231">
        <v>139.5</v>
      </c>
      <c r="I367" s="232"/>
      <c r="J367" s="233">
        <f>ROUND(I367*H367,2)</f>
        <v>0</v>
      </c>
      <c r="K367" s="229" t="s">
        <v>170</v>
      </c>
      <c r="L367" s="44"/>
      <c r="M367" s="234" t="s">
        <v>1</v>
      </c>
      <c r="N367" s="235" t="s">
        <v>38</v>
      </c>
      <c r="O367" s="91"/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8" t="s">
        <v>171</v>
      </c>
      <c r="AT367" s="238" t="s">
        <v>166</v>
      </c>
      <c r="AU367" s="238" t="s">
        <v>82</v>
      </c>
      <c r="AY367" s="17" t="s">
        <v>164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7" t="s">
        <v>80</v>
      </c>
      <c r="BK367" s="239">
        <f>ROUND(I367*H367,2)</f>
        <v>0</v>
      </c>
      <c r="BL367" s="17" t="s">
        <v>171</v>
      </c>
      <c r="BM367" s="238" t="s">
        <v>966</v>
      </c>
    </row>
    <row r="368" s="2" customFormat="1">
      <c r="A368" s="38"/>
      <c r="B368" s="39"/>
      <c r="C368" s="40"/>
      <c r="D368" s="240" t="s">
        <v>173</v>
      </c>
      <c r="E368" s="40"/>
      <c r="F368" s="241" t="s">
        <v>349</v>
      </c>
      <c r="G368" s="40"/>
      <c r="H368" s="40"/>
      <c r="I368" s="242"/>
      <c r="J368" s="40"/>
      <c r="K368" s="40"/>
      <c r="L368" s="44"/>
      <c r="M368" s="243"/>
      <c r="N368" s="244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173</v>
      </c>
      <c r="AU368" s="17" t="s">
        <v>82</v>
      </c>
    </row>
    <row r="369" s="2" customFormat="1">
      <c r="A369" s="38"/>
      <c r="B369" s="39"/>
      <c r="C369" s="40"/>
      <c r="D369" s="245" t="s">
        <v>175</v>
      </c>
      <c r="E369" s="40"/>
      <c r="F369" s="246" t="s">
        <v>350</v>
      </c>
      <c r="G369" s="40"/>
      <c r="H369" s="40"/>
      <c r="I369" s="242"/>
      <c r="J369" s="40"/>
      <c r="K369" s="40"/>
      <c r="L369" s="44"/>
      <c r="M369" s="243"/>
      <c r="N369" s="244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175</v>
      </c>
      <c r="AU369" s="17" t="s">
        <v>82</v>
      </c>
    </row>
    <row r="370" s="2" customFormat="1" ht="24.15" customHeight="1">
      <c r="A370" s="38"/>
      <c r="B370" s="39"/>
      <c r="C370" s="227" t="s">
        <v>488</v>
      </c>
      <c r="D370" s="227" t="s">
        <v>166</v>
      </c>
      <c r="E370" s="228" t="s">
        <v>967</v>
      </c>
      <c r="F370" s="229" t="s">
        <v>968</v>
      </c>
      <c r="G370" s="230" t="s">
        <v>202</v>
      </c>
      <c r="H370" s="231">
        <v>112.575</v>
      </c>
      <c r="I370" s="232"/>
      <c r="J370" s="233">
        <f>ROUND(I370*H370,2)</f>
        <v>0</v>
      </c>
      <c r="K370" s="229" t="s">
        <v>170</v>
      </c>
      <c r="L370" s="44"/>
      <c r="M370" s="234" t="s">
        <v>1</v>
      </c>
      <c r="N370" s="235" t="s">
        <v>38</v>
      </c>
      <c r="O370" s="91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8" t="s">
        <v>171</v>
      </c>
      <c r="AT370" s="238" t="s">
        <v>166</v>
      </c>
      <c r="AU370" s="238" t="s">
        <v>82</v>
      </c>
      <c r="AY370" s="17" t="s">
        <v>164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7" t="s">
        <v>80</v>
      </c>
      <c r="BK370" s="239">
        <f>ROUND(I370*H370,2)</f>
        <v>0</v>
      </c>
      <c r="BL370" s="17" t="s">
        <v>171</v>
      </c>
      <c r="BM370" s="238" t="s">
        <v>969</v>
      </c>
    </row>
    <row r="371" s="2" customFormat="1">
      <c r="A371" s="38"/>
      <c r="B371" s="39"/>
      <c r="C371" s="40"/>
      <c r="D371" s="240" t="s">
        <v>173</v>
      </c>
      <c r="E371" s="40"/>
      <c r="F371" s="241" t="s">
        <v>970</v>
      </c>
      <c r="G371" s="40"/>
      <c r="H371" s="40"/>
      <c r="I371" s="242"/>
      <c r="J371" s="40"/>
      <c r="K371" s="40"/>
      <c r="L371" s="44"/>
      <c r="M371" s="243"/>
      <c r="N371" s="244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173</v>
      </c>
      <c r="AU371" s="17" t="s">
        <v>82</v>
      </c>
    </row>
    <row r="372" s="2" customFormat="1">
      <c r="A372" s="38"/>
      <c r="B372" s="39"/>
      <c r="C372" s="40"/>
      <c r="D372" s="245" t="s">
        <v>175</v>
      </c>
      <c r="E372" s="40"/>
      <c r="F372" s="246" t="s">
        <v>971</v>
      </c>
      <c r="G372" s="40"/>
      <c r="H372" s="40"/>
      <c r="I372" s="242"/>
      <c r="J372" s="40"/>
      <c r="K372" s="40"/>
      <c r="L372" s="44"/>
      <c r="M372" s="243"/>
      <c r="N372" s="244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175</v>
      </c>
      <c r="AU372" s="17" t="s">
        <v>82</v>
      </c>
    </row>
    <row r="373" s="2" customFormat="1">
      <c r="A373" s="38"/>
      <c r="B373" s="39"/>
      <c r="C373" s="40"/>
      <c r="D373" s="240" t="s">
        <v>206</v>
      </c>
      <c r="E373" s="40"/>
      <c r="F373" s="279" t="s">
        <v>972</v>
      </c>
      <c r="G373" s="40"/>
      <c r="H373" s="40"/>
      <c r="I373" s="242"/>
      <c r="J373" s="40"/>
      <c r="K373" s="40"/>
      <c r="L373" s="44"/>
      <c r="M373" s="243"/>
      <c r="N373" s="244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206</v>
      </c>
      <c r="AU373" s="17" t="s">
        <v>82</v>
      </c>
    </row>
    <row r="374" s="13" customFormat="1">
      <c r="A374" s="13"/>
      <c r="B374" s="247"/>
      <c r="C374" s="248"/>
      <c r="D374" s="240" t="s">
        <v>177</v>
      </c>
      <c r="E374" s="249" t="s">
        <v>1</v>
      </c>
      <c r="F374" s="250" t="s">
        <v>973</v>
      </c>
      <c r="G374" s="248"/>
      <c r="H374" s="249" t="s">
        <v>1</v>
      </c>
      <c r="I374" s="251"/>
      <c r="J374" s="248"/>
      <c r="K374" s="248"/>
      <c r="L374" s="252"/>
      <c r="M374" s="253"/>
      <c r="N374" s="254"/>
      <c r="O374" s="254"/>
      <c r="P374" s="254"/>
      <c r="Q374" s="254"/>
      <c r="R374" s="254"/>
      <c r="S374" s="254"/>
      <c r="T374" s="25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6" t="s">
        <v>177</v>
      </c>
      <c r="AU374" s="256" t="s">
        <v>82</v>
      </c>
      <c r="AV374" s="13" t="s">
        <v>80</v>
      </c>
      <c r="AW374" s="13" t="s">
        <v>30</v>
      </c>
      <c r="AX374" s="13" t="s">
        <v>73</v>
      </c>
      <c r="AY374" s="256" t="s">
        <v>164</v>
      </c>
    </row>
    <row r="375" s="14" customFormat="1">
      <c r="A375" s="14"/>
      <c r="B375" s="257"/>
      <c r="C375" s="258"/>
      <c r="D375" s="240" t="s">
        <v>177</v>
      </c>
      <c r="E375" s="259" t="s">
        <v>1</v>
      </c>
      <c r="F375" s="260" t="s">
        <v>974</v>
      </c>
      <c r="G375" s="258"/>
      <c r="H375" s="261">
        <v>112.575</v>
      </c>
      <c r="I375" s="262"/>
      <c r="J375" s="258"/>
      <c r="K375" s="258"/>
      <c r="L375" s="263"/>
      <c r="M375" s="264"/>
      <c r="N375" s="265"/>
      <c r="O375" s="265"/>
      <c r="P375" s="265"/>
      <c r="Q375" s="265"/>
      <c r="R375" s="265"/>
      <c r="S375" s="265"/>
      <c r="T375" s="26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7" t="s">
        <v>177</v>
      </c>
      <c r="AU375" s="267" t="s">
        <v>82</v>
      </c>
      <c r="AV375" s="14" t="s">
        <v>82</v>
      </c>
      <c r="AW375" s="14" t="s">
        <v>30</v>
      </c>
      <c r="AX375" s="14" t="s">
        <v>80</v>
      </c>
      <c r="AY375" s="267" t="s">
        <v>164</v>
      </c>
    </row>
    <row r="376" s="2" customFormat="1" ht="33" customHeight="1">
      <c r="A376" s="38"/>
      <c r="B376" s="39"/>
      <c r="C376" s="227" t="s">
        <v>496</v>
      </c>
      <c r="D376" s="227" t="s">
        <v>166</v>
      </c>
      <c r="E376" s="228" t="s">
        <v>975</v>
      </c>
      <c r="F376" s="229" t="s">
        <v>976</v>
      </c>
      <c r="G376" s="230" t="s">
        <v>202</v>
      </c>
      <c r="H376" s="231">
        <v>3377.25</v>
      </c>
      <c r="I376" s="232"/>
      <c r="J376" s="233">
        <f>ROUND(I376*H376,2)</f>
        <v>0</v>
      </c>
      <c r="K376" s="229" t="s">
        <v>170</v>
      </c>
      <c r="L376" s="44"/>
      <c r="M376" s="234" t="s">
        <v>1</v>
      </c>
      <c r="N376" s="235" t="s">
        <v>38</v>
      </c>
      <c r="O376" s="91"/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7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8" t="s">
        <v>171</v>
      </c>
      <c r="AT376" s="238" t="s">
        <v>166</v>
      </c>
      <c r="AU376" s="238" t="s">
        <v>82</v>
      </c>
      <c r="AY376" s="17" t="s">
        <v>164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7" t="s">
        <v>80</v>
      </c>
      <c r="BK376" s="239">
        <f>ROUND(I376*H376,2)</f>
        <v>0</v>
      </c>
      <c r="BL376" s="17" t="s">
        <v>171</v>
      </c>
      <c r="BM376" s="238" t="s">
        <v>977</v>
      </c>
    </row>
    <row r="377" s="2" customFormat="1">
      <c r="A377" s="38"/>
      <c r="B377" s="39"/>
      <c r="C377" s="40"/>
      <c r="D377" s="240" t="s">
        <v>173</v>
      </c>
      <c r="E377" s="40"/>
      <c r="F377" s="241" t="s">
        <v>978</v>
      </c>
      <c r="G377" s="40"/>
      <c r="H377" s="40"/>
      <c r="I377" s="242"/>
      <c r="J377" s="40"/>
      <c r="K377" s="40"/>
      <c r="L377" s="44"/>
      <c r="M377" s="243"/>
      <c r="N377" s="244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173</v>
      </c>
      <c r="AU377" s="17" t="s">
        <v>82</v>
      </c>
    </row>
    <row r="378" s="2" customFormat="1">
      <c r="A378" s="38"/>
      <c r="B378" s="39"/>
      <c r="C378" s="40"/>
      <c r="D378" s="245" t="s">
        <v>175</v>
      </c>
      <c r="E378" s="40"/>
      <c r="F378" s="246" t="s">
        <v>979</v>
      </c>
      <c r="G378" s="40"/>
      <c r="H378" s="40"/>
      <c r="I378" s="242"/>
      <c r="J378" s="40"/>
      <c r="K378" s="40"/>
      <c r="L378" s="44"/>
      <c r="M378" s="243"/>
      <c r="N378" s="244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175</v>
      </c>
      <c r="AU378" s="17" t="s">
        <v>82</v>
      </c>
    </row>
    <row r="379" s="2" customFormat="1">
      <c r="A379" s="38"/>
      <c r="B379" s="39"/>
      <c r="C379" s="40"/>
      <c r="D379" s="240" t="s">
        <v>206</v>
      </c>
      <c r="E379" s="40"/>
      <c r="F379" s="279" t="s">
        <v>964</v>
      </c>
      <c r="G379" s="40"/>
      <c r="H379" s="40"/>
      <c r="I379" s="242"/>
      <c r="J379" s="40"/>
      <c r="K379" s="40"/>
      <c r="L379" s="44"/>
      <c r="M379" s="243"/>
      <c r="N379" s="244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206</v>
      </c>
      <c r="AU379" s="17" t="s">
        <v>82</v>
      </c>
    </row>
    <row r="380" s="14" customFormat="1">
      <c r="A380" s="14"/>
      <c r="B380" s="257"/>
      <c r="C380" s="258"/>
      <c r="D380" s="240" t="s">
        <v>177</v>
      </c>
      <c r="E380" s="259" t="s">
        <v>1</v>
      </c>
      <c r="F380" s="260" t="s">
        <v>980</v>
      </c>
      <c r="G380" s="258"/>
      <c r="H380" s="261">
        <v>3377.25</v>
      </c>
      <c r="I380" s="262"/>
      <c r="J380" s="258"/>
      <c r="K380" s="258"/>
      <c r="L380" s="263"/>
      <c r="M380" s="264"/>
      <c r="N380" s="265"/>
      <c r="O380" s="265"/>
      <c r="P380" s="265"/>
      <c r="Q380" s="265"/>
      <c r="R380" s="265"/>
      <c r="S380" s="265"/>
      <c r="T380" s="26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7" t="s">
        <v>177</v>
      </c>
      <c r="AU380" s="267" t="s">
        <v>82</v>
      </c>
      <c r="AV380" s="14" t="s">
        <v>82</v>
      </c>
      <c r="AW380" s="14" t="s">
        <v>30</v>
      </c>
      <c r="AX380" s="14" t="s">
        <v>80</v>
      </c>
      <c r="AY380" s="267" t="s">
        <v>164</v>
      </c>
    </row>
    <row r="381" s="2" customFormat="1" ht="24.15" customHeight="1">
      <c r="A381" s="38"/>
      <c r="B381" s="39"/>
      <c r="C381" s="227" t="s">
        <v>505</v>
      </c>
      <c r="D381" s="227" t="s">
        <v>166</v>
      </c>
      <c r="E381" s="228" t="s">
        <v>981</v>
      </c>
      <c r="F381" s="229" t="s">
        <v>982</v>
      </c>
      <c r="G381" s="230" t="s">
        <v>202</v>
      </c>
      <c r="H381" s="231">
        <v>112.575</v>
      </c>
      <c r="I381" s="232"/>
      <c r="J381" s="233">
        <f>ROUND(I381*H381,2)</f>
        <v>0</v>
      </c>
      <c r="K381" s="229" t="s">
        <v>170</v>
      </c>
      <c r="L381" s="44"/>
      <c r="M381" s="234" t="s">
        <v>1</v>
      </c>
      <c r="N381" s="235" t="s">
        <v>38</v>
      </c>
      <c r="O381" s="91"/>
      <c r="P381" s="236">
        <f>O381*H381</f>
        <v>0</v>
      </c>
      <c r="Q381" s="236">
        <v>0</v>
      </c>
      <c r="R381" s="236">
        <f>Q381*H381</f>
        <v>0</v>
      </c>
      <c r="S381" s="236">
        <v>0</v>
      </c>
      <c r="T381" s="23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8" t="s">
        <v>171</v>
      </c>
      <c r="AT381" s="238" t="s">
        <v>166</v>
      </c>
      <c r="AU381" s="238" t="s">
        <v>82</v>
      </c>
      <c r="AY381" s="17" t="s">
        <v>164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7" t="s">
        <v>80</v>
      </c>
      <c r="BK381" s="239">
        <f>ROUND(I381*H381,2)</f>
        <v>0</v>
      </c>
      <c r="BL381" s="17" t="s">
        <v>171</v>
      </c>
      <c r="BM381" s="238" t="s">
        <v>983</v>
      </c>
    </row>
    <row r="382" s="2" customFormat="1">
      <c r="A382" s="38"/>
      <c r="B382" s="39"/>
      <c r="C382" s="40"/>
      <c r="D382" s="240" t="s">
        <v>173</v>
      </c>
      <c r="E382" s="40"/>
      <c r="F382" s="241" t="s">
        <v>984</v>
      </c>
      <c r="G382" s="40"/>
      <c r="H382" s="40"/>
      <c r="I382" s="242"/>
      <c r="J382" s="40"/>
      <c r="K382" s="40"/>
      <c r="L382" s="44"/>
      <c r="M382" s="243"/>
      <c r="N382" s="244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173</v>
      </c>
      <c r="AU382" s="17" t="s">
        <v>82</v>
      </c>
    </row>
    <row r="383" s="2" customFormat="1">
      <c r="A383" s="38"/>
      <c r="B383" s="39"/>
      <c r="C383" s="40"/>
      <c r="D383" s="245" t="s">
        <v>175</v>
      </c>
      <c r="E383" s="40"/>
      <c r="F383" s="246" t="s">
        <v>985</v>
      </c>
      <c r="G383" s="40"/>
      <c r="H383" s="40"/>
      <c r="I383" s="242"/>
      <c r="J383" s="40"/>
      <c r="K383" s="40"/>
      <c r="L383" s="44"/>
      <c r="M383" s="243"/>
      <c r="N383" s="244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175</v>
      </c>
      <c r="AU383" s="17" t="s">
        <v>82</v>
      </c>
    </row>
    <row r="384" s="2" customFormat="1" ht="21.75" customHeight="1">
      <c r="A384" s="38"/>
      <c r="B384" s="39"/>
      <c r="C384" s="227" t="s">
        <v>512</v>
      </c>
      <c r="D384" s="227" t="s">
        <v>166</v>
      </c>
      <c r="E384" s="228" t="s">
        <v>986</v>
      </c>
      <c r="F384" s="229" t="s">
        <v>987</v>
      </c>
      <c r="G384" s="230" t="s">
        <v>692</v>
      </c>
      <c r="H384" s="231">
        <v>35.32</v>
      </c>
      <c r="I384" s="232"/>
      <c r="J384" s="233">
        <f>ROUND(I384*H384,2)</f>
        <v>0</v>
      </c>
      <c r="K384" s="229" t="s">
        <v>170</v>
      </c>
      <c r="L384" s="44"/>
      <c r="M384" s="234" t="s">
        <v>1</v>
      </c>
      <c r="N384" s="235" t="s">
        <v>38</v>
      </c>
      <c r="O384" s="91"/>
      <c r="P384" s="236">
        <f>O384*H384</f>
        <v>0</v>
      </c>
      <c r="Q384" s="236">
        <v>0</v>
      </c>
      <c r="R384" s="236">
        <f>Q384*H384</f>
        <v>0</v>
      </c>
      <c r="S384" s="236">
        <v>0.00050000000000000001</v>
      </c>
      <c r="T384" s="237">
        <f>S384*H384</f>
        <v>0.017660000000000002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8" t="s">
        <v>171</v>
      </c>
      <c r="AT384" s="238" t="s">
        <v>166</v>
      </c>
      <c r="AU384" s="238" t="s">
        <v>82</v>
      </c>
      <c r="AY384" s="17" t="s">
        <v>164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7" t="s">
        <v>80</v>
      </c>
      <c r="BK384" s="239">
        <f>ROUND(I384*H384,2)</f>
        <v>0</v>
      </c>
      <c r="BL384" s="17" t="s">
        <v>171</v>
      </c>
      <c r="BM384" s="238" t="s">
        <v>988</v>
      </c>
    </row>
    <row r="385" s="2" customFormat="1">
      <c r="A385" s="38"/>
      <c r="B385" s="39"/>
      <c r="C385" s="40"/>
      <c r="D385" s="240" t="s">
        <v>173</v>
      </c>
      <c r="E385" s="40"/>
      <c r="F385" s="241" t="s">
        <v>989</v>
      </c>
      <c r="G385" s="40"/>
      <c r="H385" s="40"/>
      <c r="I385" s="242"/>
      <c r="J385" s="40"/>
      <c r="K385" s="40"/>
      <c r="L385" s="44"/>
      <c r="M385" s="243"/>
      <c r="N385" s="244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173</v>
      </c>
      <c r="AU385" s="17" t="s">
        <v>82</v>
      </c>
    </row>
    <row r="386" s="2" customFormat="1">
      <c r="A386" s="38"/>
      <c r="B386" s="39"/>
      <c r="C386" s="40"/>
      <c r="D386" s="245" t="s">
        <v>175</v>
      </c>
      <c r="E386" s="40"/>
      <c r="F386" s="246" t="s">
        <v>990</v>
      </c>
      <c r="G386" s="40"/>
      <c r="H386" s="40"/>
      <c r="I386" s="242"/>
      <c r="J386" s="40"/>
      <c r="K386" s="40"/>
      <c r="L386" s="44"/>
      <c r="M386" s="243"/>
      <c r="N386" s="244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175</v>
      </c>
      <c r="AU386" s="17" t="s">
        <v>82</v>
      </c>
    </row>
    <row r="387" s="13" customFormat="1">
      <c r="A387" s="13"/>
      <c r="B387" s="247"/>
      <c r="C387" s="248"/>
      <c r="D387" s="240" t="s">
        <v>177</v>
      </c>
      <c r="E387" s="249" t="s">
        <v>1</v>
      </c>
      <c r="F387" s="250" t="s">
        <v>991</v>
      </c>
      <c r="G387" s="248"/>
      <c r="H387" s="249" t="s">
        <v>1</v>
      </c>
      <c r="I387" s="251"/>
      <c r="J387" s="248"/>
      <c r="K387" s="248"/>
      <c r="L387" s="252"/>
      <c r="M387" s="253"/>
      <c r="N387" s="254"/>
      <c r="O387" s="254"/>
      <c r="P387" s="254"/>
      <c r="Q387" s="254"/>
      <c r="R387" s="254"/>
      <c r="S387" s="254"/>
      <c r="T387" s="25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6" t="s">
        <v>177</v>
      </c>
      <c r="AU387" s="256" t="s">
        <v>82</v>
      </c>
      <c r="AV387" s="13" t="s">
        <v>80</v>
      </c>
      <c r="AW387" s="13" t="s">
        <v>30</v>
      </c>
      <c r="AX387" s="13" t="s">
        <v>73</v>
      </c>
      <c r="AY387" s="256" t="s">
        <v>164</v>
      </c>
    </row>
    <row r="388" s="14" customFormat="1">
      <c r="A388" s="14"/>
      <c r="B388" s="257"/>
      <c r="C388" s="258"/>
      <c r="D388" s="240" t="s">
        <v>177</v>
      </c>
      <c r="E388" s="259" t="s">
        <v>1</v>
      </c>
      <c r="F388" s="260" t="s">
        <v>992</v>
      </c>
      <c r="G388" s="258"/>
      <c r="H388" s="261">
        <v>35.32</v>
      </c>
      <c r="I388" s="262"/>
      <c r="J388" s="258"/>
      <c r="K388" s="258"/>
      <c r="L388" s="263"/>
      <c r="M388" s="264"/>
      <c r="N388" s="265"/>
      <c r="O388" s="265"/>
      <c r="P388" s="265"/>
      <c r="Q388" s="265"/>
      <c r="R388" s="265"/>
      <c r="S388" s="265"/>
      <c r="T388" s="26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7" t="s">
        <v>177</v>
      </c>
      <c r="AU388" s="267" t="s">
        <v>82</v>
      </c>
      <c r="AV388" s="14" t="s">
        <v>82</v>
      </c>
      <c r="AW388" s="14" t="s">
        <v>30</v>
      </c>
      <c r="AX388" s="14" t="s">
        <v>80</v>
      </c>
      <c r="AY388" s="267" t="s">
        <v>164</v>
      </c>
    </row>
    <row r="389" s="2" customFormat="1" ht="24.15" customHeight="1">
      <c r="A389" s="38"/>
      <c r="B389" s="39"/>
      <c r="C389" s="227" t="s">
        <v>715</v>
      </c>
      <c r="D389" s="227" t="s">
        <v>166</v>
      </c>
      <c r="E389" s="228" t="s">
        <v>993</v>
      </c>
      <c r="F389" s="229" t="s">
        <v>994</v>
      </c>
      <c r="G389" s="230" t="s">
        <v>692</v>
      </c>
      <c r="H389" s="231">
        <v>27.300000000000001</v>
      </c>
      <c r="I389" s="232"/>
      <c r="J389" s="233">
        <f>ROUND(I389*H389,2)</f>
        <v>0</v>
      </c>
      <c r="K389" s="229" t="s">
        <v>170</v>
      </c>
      <c r="L389" s="44"/>
      <c r="M389" s="234" t="s">
        <v>1</v>
      </c>
      <c r="N389" s="235" t="s">
        <v>38</v>
      </c>
      <c r="O389" s="91"/>
      <c r="P389" s="236">
        <f>O389*H389</f>
        <v>0</v>
      </c>
      <c r="Q389" s="236">
        <v>0</v>
      </c>
      <c r="R389" s="236">
        <f>Q389*H389</f>
        <v>0</v>
      </c>
      <c r="S389" s="236">
        <v>0.00050000000000000001</v>
      </c>
      <c r="T389" s="237">
        <f>S389*H389</f>
        <v>0.013650000000000001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8" t="s">
        <v>171</v>
      </c>
      <c r="AT389" s="238" t="s">
        <v>166</v>
      </c>
      <c r="AU389" s="238" t="s">
        <v>82</v>
      </c>
      <c r="AY389" s="17" t="s">
        <v>164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7" t="s">
        <v>80</v>
      </c>
      <c r="BK389" s="239">
        <f>ROUND(I389*H389,2)</f>
        <v>0</v>
      </c>
      <c r="BL389" s="17" t="s">
        <v>171</v>
      </c>
      <c r="BM389" s="238" t="s">
        <v>995</v>
      </c>
    </row>
    <row r="390" s="2" customFormat="1">
      <c r="A390" s="38"/>
      <c r="B390" s="39"/>
      <c r="C390" s="40"/>
      <c r="D390" s="240" t="s">
        <v>173</v>
      </c>
      <c r="E390" s="40"/>
      <c r="F390" s="241" t="s">
        <v>996</v>
      </c>
      <c r="G390" s="40"/>
      <c r="H390" s="40"/>
      <c r="I390" s="242"/>
      <c r="J390" s="40"/>
      <c r="K390" s="40"/>
      <c r="L390" s="44"/>
      <c r="M390" s="243"/>
      <c r="N390" s="244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173</v>
      </c>
      <c r="AU390" s="17" t="s">
        <v>82</v>
      </c>
    </row>
    <row r="391" s="2" customFormat="1">
      <c r="A391" s="38"/>
      <c r="B391" s="39"/>
      <c r="C391" s="40"/>
      <c r="D391" s="245" t="s">
        <v>175</v>
      </c>
      <c r="E391" s="40"/>
      <c r="F391" s="246" t="s">
        <v>997</v>
      </c>
      <c r="G391" s="40"/>
      <c r="H391" s="40"/>
      <c r="I391" s="242"/>
      <c r="J391" s="40"/>
      <c r="K391" s="40"/>
      <c r="L391" s="44"/>
      <c r="M391" s="243"/>
      <c r="N391" s="244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175</v>
      </c>
      <c r="AU391" s="17" t="s">
        <v>82</v>
      </c>
    </row>
    <row r="392" s="13" customFormat="1">
      <c r="A392" s="13"/>
      <c r="B392" s="247"/>
      <c r="C392" s="248"/>
      <c r="D392" s="240" t="s">
        <v>177</v>
      </c>
      <c r="E392" s="249" t="s">
        <v>1</v>
      </c>
      <c r="F392" s="250" t="s">
        <v>998</v>
      </c>
      <c r="G392" s="248"/>
      <c r="H392" s="249" t="s">
        <v>1</v>
      </c>
      <c r="I392" s="251"/>
      <c r="J392" s="248"/>
      <c r="K392" s="248"/>
      <c r="L392" s="252"/>
      <c r="M392" s="253"/>
      <c r="N392" s="254"/>
      <c r="O392" s="254"/>
      <c r="P392" s="254"/>
      <c r="Q392" s="254"/>
      <c r="R392" s="254"/>
      <c r="S392" s="254"/>
      <c r="T392" s="25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6" t="s">
        <v>177</v>
      </c>
      <c r="AU392" s="256" t="s">
        <v>82</v>
      </c>
      <c r="AV392" s="13" t="s">
        <v>80</v>
      </c>
      <c r="AW392" s="13" t="s">
        <v>30</v>
      </c>
      <c r="AX392" s="13" t="s">
        <v>73</v>
      </c>
      <c r="AY392" s="256" t="s">
        <v>164</v>
      </c>
    </row>
    <row r="393" s="14" customFormat="1">
      <c r="A393" s="14"/>
      <c r="B393" s="257"/>
      <c r="C393" s="258"/>
      <c r="D393" s="240" t="s">
        <v>177</v>
      </c>
      <c r="E393" s="259" t="s">
        <v>1</v>
      </c>
      <c r="F393" s="260" t="s">
        <v>999</v>
      </c>
      <c r="G393" s="258"/>
      <c r="H393" s="261">
        <v>27.300000000000001</v>
      </c>
      <c r="I393" s="262"/>
      <c r="J393" s="258"/>
      <c r="K393" s="258"/>
      <c r="L393" s="263"/>
      <c r="M393" s="264"/>
      <c r="N393" s="265"/>
      <c r="O393" s="265"/>
      <c r="P393" s="265"/>
      <c r="Q393" s="265"/>
      <c r="R393" s="265"/>
      <c r="S393" s="265"/>
      <c r="T393" s="26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7" t="s">
        <v>177</v>
      </c>
      <c r="AU393" s="267" t="s">
        <v>82</v>
      </c>
      <c r="AV393" s="14" t="s">
        <v>82</v>
      </c>
      <c r="AW393" s="14" t="s">
        <v>30</v>
      </c>
      <c r="AX393" s="14" t="s">
        <v>80</v>
      </c>
      <c r="AY393" s="267" t="s">
        <v>164</v>
      </c>
    </row>
    <row r="394" s="2" customFormat="1" ht="24.15" customHeight="1">
      <c r="A394" s="38"/>
      <c r="B394" s="39"/>
      <c r="C394" s="227" t="s">
        <v>717</v>
      </c>
      <c r="D394" s="227" t="s">
        <v>166</v>
      </c>
      <c r="E394" s="228" t="s">
        <v>352</v>
      </c>
      <c r="F394" s="229" t="s">
        <v>353</v>
      </c>
      <c r="G394" s="230" t="s">
        <v>202</v>
      </c>
      <c r="H394" s="231">
        <v>4</v>
      </c>
      <c r="I394" s="232"/>
      <c r="J394" s="233">
        <f>ROUND(I394*H394,2)</f>
        <v>0</v>
      </c>
      <c r="K394" s="229" t="s">
        <v>170</v>
      </c>
      <c r="L394" s="44"/>
      <c r="M394" s="234" t="s">
        <v>1</v>
      </c>
      <c r="N394" s="235" t="s">
        <v>38</v>
      </c>
      <c r="O394" s="91"/>
      <c r="P394" s="236">
        <f>O394*H394</f>
        <v>0</v>
      </c>
      <c r="Q394" s="236">
        <v>0</v>
      </c>
      <c r="R394" s="236">
        <f>Q394*H394</f>
        <v>0</v>
      </c>
      <c r="S394" s="236">
        <v>0.001</v>
      </c>
      <c r="T394" s="237">
        <f>S394*H394</f>
        <v>0.0040000000000000001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8" t="s">
        <v>171</v>
      </c>
      <c r="AT394" s="238" t="s">
        <v>166</v>
      </c>
      <c r="AU394" s="238" t="s">
        <v>82</v>
      </c>
      <c r="AY394" s="17" t="s">
        <v>164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7" t="s">
        <v>80</v>
      </c>
      <c r="BK394" s="239">
        <f>ROUND(I394*H394,2)</f>
        <v>0</v>
      </c>
      <c r="BL394" s="17" t="s">
        <v>171</v>
      </c>
      <c r="BM394" s="238" t="s">
        <v>1000</v>
      </c>
    </row>
    <row r="395" s="2" customFormat="1">
      <c r="A395" s="38"/>
      <c r="B395" s="39"/>
      <c r="C395" s="40"/>
      <c r="D395" s="240" t="s">
        <v>173</v>
      </c>
      <c r="E395" s="40"/>
      <c r="F395" s="241" t="s">
        <v>355</v>
      </c>
      <c r="G395" s="40"/>
      <c r="H395" s="40"/>
      <c r="I395" s="242"/>
      <c r="J395" s="40"/>
      <c r="K395" s="40"/>
      <c r="L395" s="44"/>
      <c r="M395" s="243"/>
      <c r="N395" s="244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173</v>
      </c>
      <c r="AU395" s="17" t="s">
        <v>82</v>
      </c>
    </row>
    <row r="396" s="2" customFormat="1">
      <c r="A396" s="38"/>
      <c r="B396" s="39"/>
      <c r="C396" s="40"/>
      <c r="D396" s="245" t="s">
        <v>175</v>
      </c>
      <c r="E396" s="40"/>
      <c r="F396" s="246" t="s">
        <v>356</v>
      </c>
      <c r="G396" s="40"/>
      <c r="H396" s="40"/>
      <c r="I396" s="242"/>
      <c r="J396" s="40"/>
      <c r="K396" s="40"/>
      <c r="L396" s="44"/>
      <c r="M396" s="243"/>
      <c r="N396" s="244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175</v>
      </c>
      <c r="AU396" s="17" t="s">
        <v>82</v>
      </c>
    </row>
    <row r="397" s="2" customFormat="1">
      <c r="A397" s="38"/>
      <c r="B397" s="39"/>
      <c r="C397" s="40"/>
      <c r="D397" s="240" t="s">
        <v>206</v>
      </c>
      <c r="E397" s="40"/>
      <c r="F397" s="279" t="s">
        <v>755</v>
      </c>
      <c r="G397" s="40"/>
      <c r="H397" s="40"/>
      <c r="I397" s="242"/>
      <c r="J397" s="40"/>
      <c r="K397" s="40"/>
      <c r="L397" s="44"/>
      <c r="M397" s="243"/>
      <c r="N397" s="244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206</v>
      </c>
      <c r="AU397" s="17" t="s">
        <v>82</v>
      </c>
    </row>
    <row r="398" s="13" customFormat="1">
      <c r="A398" s="13"/>
      <c r="B398" s="247"/>
      <c r="C398" s="248"/>
      <c r="D398" s="240" t="s">
        <v>177</v>
      </c>
      <c r="E398" s="249" t="s">
        <v>1</v>
      </c>
      <c r="F398" s="250" t="s">
        <v>1001</v>
      </c>
      <c r="G398" s="248"/>
      <c r="H398" s="249" t="s">
        <v>1</v>
      </c>
      <c r="I398" s="251"/>
      <c r="J398" s="248"/>
      <c r="K398" s="248"/>
      <c r="L398" s="252"/>
      <c r="M398" s="253"/>
      <c r="N398" s="254"/>
      <c r="O398" s="254"/>
      <c r="P398" s="254"/>
      <c r="Q398" s="254"/>
      <c r="R398" s="254"/>
      <c r="S398" s="254"/>
      <c r="T398" s="25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6" t="s">
        <v>177</v>
      </c>
      <c r="AU398" s="256" t="s">
        <v>82</v>
      </c>
      <c r="AV398" s="13" t="s">
        <v>80</v>
      </c>
      <c r="AW398" s="13" t="s">
        <v>30</v>
      </c>
      <c r="AX398" s="13" t="s">
        <v>73</v>
      </c>
      <c r="AY398" s="256" t="s">
        <v>164</v>
      </c>
    </row>
    <row r="399" s="14" customFormat="1">
      <c r="A399" s="14"/>
      <c r="B399" s="257"/>
      <c r="C399" s="258"/>
      <c r="D399" s="240" t="s">
        <v>177</v>
      </c>
      <c r="E399" s="259" t="s">
        <v>1</v>
      </c>
      <c r="F399" s="260" t="s">
        <v>82</v>
      </c>
      <c r="G399" s="258"/>
      <c r="H399" s="261">
        <v>2</v>
      </c>
      <c r="I399" s="262"/>
      <c r="J399" s="258"/>
      <c r="K399" s="258"/>
      <c r="L399" s="263"/>
      <c r="M399" s="264"/>
      <c r="N399" s="265"/>
      <c r="O399" s="265"/>
      <c r="P399" s="265"/>
      <c r="Q399" s="265"/>
      <c r="R399" s="265"/>
      <c r="S399" s="265"/>
      <c r="T399" s="26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7" t="s">
        <v>177</v>
      </c>
      <c r="AU399" s="267" t="s">
        <v>82</v>
      </c>
      <c r="AV399" s="14" t="s">
        <v>82</v>
      </c>
      <c r="AW399" s="14" t="s">
        <v>30</v>
      </c>
      <c r="AX399" s="14" t="s">
        <v>73</v>
      </c>
      <c r="AY399" s="267" t="s">
        <v>164</v>
      </c>
    </row>
    <row r="400" s="13" customFormat="1">
      <c r="A400" s="13"/>
      <c r="B400" s="247"/>
      <c r="C400" s="248"/>
      <c r="D400" s="240" t="s">
        <v>177</v>
      </c>
      <c r="E400" s="249" t="s">
        <v>1</v>
      </c>
      <c r="F400" s="250" t="s">
        <v>1002</v>
      </c>
      <c r="G400" s="248"/>
      <c r="H400" s="249" t="s">
        <v>1</v>
      </c>
      <c r="I400" s="251"/>
      <c r="J400" s="248"/>
      <c r="K400" s="248"/>
      <c r="L400" s="252"/>
      <c r="M400" s="253"/>
      <c r="N400" s="254"/>
      <c r="O400" s="254"/>
      <c r="P400" s="254"/>
      <c r="Q400" s="254"/>
      <c r="R400" s="254"/>
      <c r="S400" s="254"/>
      <c r="T400" s="25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6" t="s">
        <v>177</v>
      </c>
      <c r="AU400" s="256" t="s">
        <v>82</v>
      </c>
      <c r="AV400" s="13" t="s">
        <v>80</v>
      </c>
      <c r="AW400" s="13" t="s">
        <v>30</v>
      </c>
      <c r="AX400" s="13" t="s">
        <v>73</v>
      </c>
      <c r="AY400" s="256" t="s">
        <v>164</v>
      </c>
    </row>
    <row r="401" s="14" customFormat="1">
      <c r="A401" s="14"/>
      <c r="B401" s="257"/>
      <c r="C401" s="258"/>
      <c r="D401" s="240" t="s">
        <v>177</v>
      </c>
      <c r="E401" s="259" t="s">
        <v>1</v>
      </c>
      <c r="F401" s="260" t="s">
        <v>82</v>
      </c>
      <c r="G401" s="258"/>
      <c r="H401" s="261">
        <v>2</v>
      </c>
      <c r="I401" s="262"/>
      <c r="J401" s="258"/>
      <c r="K401" s="258"/>
      <c r="L401" s="263"/>
      <c r="M401" s="264"/>
      <c r="N401" s="265"/>
      <c r="O401" s="265"/>
      <c r="P401" s="265"/>
      <c r="Q401" s="265"/>
      <c r="R401" s="265"/>
      <c r="S401" s="265"/>
      <c r="T401" s="26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7" t="s">
        <v>177</v>
      </c>
      <c r="AU401" s="267" t="s">
        <v>82</v>
      </c>
      <c r="AV401" s="14" t="s">
        <v>82</v>
      </c>
      <c r="AW401" s="14" t="s">
        <v>30</v>
      </c>
      <c r="AX401" s="14" t="s">
        <v>73</v>
      </c>
      <c r="AY401" s="267" t="s">
        <v>164</v>
      </c>
    </row>
    <row r="402" s="15" customFormat="1">
      <c r="A402" s="15"/>
      <c r="B402" s="268"/>
      <c r="C402" s="269"/>
      <c r="D402" s="240" t="s">
        <v>177</v>
      </c>
      <c r="E402" s="270" t="s">
        <v>1</v>
      </c>
      <c r="F402" s="271" t="s">
        <v>182</v>
      </c>
      <c r="G402" s="269"/>
      <c r="H402" s="272">
        <v>4</v>
      </c>
      <c r="I402" s="273"/>
      <c r="J402" s="269"/>
      <c r="K402" s="269"/>
      <c r="L402" s="274"/>
      <c r="M402" s="275"/>
      <c r="N402" s="276"/>
      <c r="O402" s="276"/>
      <c r="P402" s="276"/>
      <c r="Q402" s="276"/>
      <c r="R402" s="276"/>
      <c r="S402" s="276"/>
      <c r="T402" s="277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8" t="s">
        <v>177</v>
      </c>
      <c r="AU402" s="278" t="s">
        <v>82</v>
      </c>
      <c r="AV402" s="15" t="s">
        <v>171</v>
      </c>
      <c r="AW402" s="15" t="s">
        <v>30</v>
      </c>
      <c r="AX402" s="15" t="s">
        <v>80</v>
      </c>
      <c r="AY402" s="278" t="s">
        <v>164</v>
      </c>
    </row>
    <row r="403" s="2" customFormat="1" ht="21.75" customHeight="1">
      <c r="A403" s="38"/>
      <c r="B403" s="39"/>
      <c r="C403" s="227" t="s">
        <v>1003</v>
      </c>
      <c r="D403" s="227" t="s">
        <v>166</v>
      </c>
      <c r="E403" s="228" t="s">
        <v>1004</v>
      </c>
      <c r="F403" s="229" t="s">
        <v>1005</v>
      </c>
      <c r="G403" s="230" t="s">
        <v>185</v>
      </c>
      <c r="H403" s="231">
        <v>60</v>
      </c>
      <c r="I403" s="232"/>
      <c r="J403" s="233">
        <f>ROUND(I403*H403,2)</f>
        <v>0</v>
      </c>
      <c r="K403" s="229" t="s">
        <v>170</v>
      </c>
      <c r="L403" s="44"/>
      <c r="M403" s="234" t="s">
        <v>1</v>
      </c>
      <c r="N403" s="235" t="s">
        <v>38</v>
      </c>
      <c r="O403" s="91"/>
      <c r="P403" s="236">
        <f>O403*H403</f>
        <v>0</v>
      </c>
      <c r="Q403" s="236">
        <v>0.00036999999999999999</v>
      </c>
      <c r="R403" s="236">
        <f>Q403*H403</f>
        <v>0.022200000000000001</v>
      </c>
      <c r="S403" s="236">
        <v>0</v>
      </c>
      <c r="T403" s="237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8" t="s">
        <v>171</v>
      </c>
      <c r="AT403" s="238" t="s">
        <v>166</v>
      </c>
      <c r="AU403" s="238" t="s">
        <v>82</v>
      </c>
      <c r="AY403" s="17" t="s">
        <v>164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7" t="s">
        <v>80</v>
      </c>
      <c r="BK403" s="239">
        <f>ROUND(I403*H403,2)</f>
        <v>0</v>
      </c>
      <c r="BL403" s="17" t="s">
        <v>171</v>
      </c>
      <c r="BM403" s="238" t="s">
        <v>1006</v>
      </c>
    </row>
    <row r="404" s="2" customFormat="1">
      <c r="A404" s="38"/>
      <c r="B404" s="39"/>
      <c r="C404" s="40"/>
      <c r="D404" s="240" t="s">
        <v>173</v>
      </c>
      <c r="E404" s="40"/>
      <c r="F404" s="241" t="s">
        <v>1007</v>
      </c>
      <c r="G404" s="40"/>
      <c r="H404" s="40"/>
      <c r="I404" s="242"/>
      <c r="J404" s="40"/>
      <c r="K404" s="40"/>
      <c r="L404" s="44"/>
      <c r="M404" s="243"/>
      <c r="N404" s="244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173</v>
      </c>
      <c r="AU404" s="17" t="s">
        <v>82</v>
      </c>
    </row>
    <row r="405" s="2" customFormat="1">
      <c r="A405" s="38"/>
      <c r="B405" s="39"/>
      <c r="C405" s="40"/>
      <c r="D405" s="245" t="s">
        <v>175</v>
      </c>
      <c r="E405" s="40"/>
      <c r="F405" s="246" t="s">
        <v>1008</v>
      </c>
      <c r="G405" s="40"/>
      <c r="H405" s="40"/>
      <c r="I405" s="242"/>
      <c r="J405" s="40"/>
      <c r="K405" s="40"/>
      <c r="L405" s="44"/>
      <c r="M405" s="243"/>
      <c r="N405" s="244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175</v>
      </c>
      <c r="AU405" s="17" t="s">
        <v>82</v>
      </c>
    </row>
    <row r="406" s="2" customFormat="1">
      <c r="A406" s="38"/>
      <c r="B406" s="39"/>
      <c r="C406" s="40"/>
      <c r="D406" s="240" t="s">
        <v>206</v>
      </c>
      <c r="E406" s="40"/>
      <c r="F406" s="279" t="s">
        <v>1009</v>
      </c>
      <c r="G406" s="40"/>
      <c r="H406" s="40"/>
      <c r="I406" s="242"/>
      <c r="J406" s="40"/>
      <c r="K406" s="40"/>
      <c r="L406" s="44"/>
      <c r="M406" s="243"/>
      <c r="N406" s="244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206</v>
      </c>
      <c r="AU406" s="17" t="s">
        <v>82</v>
      </c>
    </row>
    <row r="407" s="13" customFormat="1">
      <c r="A407" s="13"/>
      <c r="B407" s="247"/>
      <c r="C407" s="248"/>
      <c r="D407" s="240" t="s">
        <v>177</v>
      </c>
      <c r="E407" s="249" t="s">
        <v>1</v>
      </c>
      <c r="F407" s="250" t="s">
        <v>1010</v>
      </c>
      <c r="G407" s="248"/>
      <c r="H407" s="249" t="s">
        <v>1</v>
      </c>
      <c r="I407" s="251"/>
      <c r="J407" s="248"/>
      <c r="K407" s="248"/>
      <c r="L407" s="252"/>
      <c r="M407" s="253"/>
      <c r="N407" s="254"/>
      <c r="O407" s="254"/>
      <c r="P407" s="254"/>
      <c r="Q407" s="254"/>
      <c r="R407" s="254"/>
      <c r="S407" s="254"/>
      <c r="T407" s="25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6" t="s">
        <v>177</v>
      </c>
      <c r="AU407" s="256" t="s">
        <v>82</v>
      </c>
      <c r="AV407" s="13" t="s">
        <v>80</v>
      </c>
      <c r="AW407" s="13" t="s">
        <v>30</v>
      </c>
      <c r="AX407" s="13" t="s">
        <v>73</v>
      </c>
      <c r="AY407" s="256" t="s">
        <v>164</v>
      </c>
    </row>
    <row r="408" s="14" customFormat="1">
      <c r="A408" s="14"/>
      <c r="B408" s="257"/>
      <c r="C408" s="258"/>
      <c r="D408" s="240" t="s">
        <v>177</v>
      </c>
      <c r="E408" s="259" t="s">
        <v>1</v>
      </c>
      <c r="F408" s="260" t="s">
        <v>1011</v>
      </c>
      <c r="G408" s="258"/>
      <c r="H408" s="261">
        <v>60</v>
      </c>
      <c r="I408" s="262"/>
      <c r="J408" s="258"/>
      <c r="K408" s="258"/>
      <c r="L408" s="263"/>
      <c r="M408" s="264"/>
      <c r="N408" s="265"/>
      <c r="O408" s="265"/>
      <c r="P408" s="265"/>
      <c r="Q408" s="265"/>
      <c r="R408" s="265"/>
      <c r="S408" s="265"/>
      <c r="T408" s="26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7" t="s">
        <v>177</v>
      </c>
      <c r="AU408" s="267" t="s">
        <v>82</v>
      </c>
      <c r="AV408" s="14" t="s">
        <v>82</v>
      </c>
      <c r="AW408" s="14" t="s">
        <v>30</v>
      </c>
      <c r="AX408" s="14" t="s">
        <v>80</v>
      </c>
      <c r="AY408" s="267" t="s">
        <v>164</v>
      </c>
    </row>
    <row r="409" s="2" customFormat="1" ht="16.5" customHeight="1">
      <c r="A409" s="38"/>
      <c r="B409" s="39"/>
      <c r="C409" s="227" t="s">
        <v>1012</v>
      </c>
      <c r="D409" s="227" t="s">
        <v>166</v>
      </c>
      <c r="E409" s="228" t="s">
        <v>1013</v>
      </c>
      <c r="F409" s="229" t="s">
        <v>1014</v>
      </c>
      <c r="G409" s="230" t="s">
        <v>202</v>
      </c>
      <c r="H409" s="231">
        <v>0.16800000000000001</v>
      </c>
      <c r="I409" s="232"/>
      <c r="J409" s="233">
        <f>ROUND(I409*H409,2)</f>
        <v>0</v>
      </c>
      <c r="K409" s="229" t="s">
        <v>170</v>
      </c>
      <c r="L409" s="44"/>
      <c r="M409" s="234" t="s">
        <v>1</v>
      </c>
      <c r="N409" s="235" t="s">
        <v>38</v>
      </c>
      <c r="O409" s="91"/>
      <c r="P409" s="236">
        <f>O409*H409</f>
        <v>0</v>
      </c>
      <c r="Q409" s="236">
        <v>0.121711072</v>
      </c>
      <c r="R409" s="236">
        <f>Q409*H409</f>
        <v>0.020447460096</v>
      </c>
      <c r="S409" s="236">
        <v>2.3999999999999999</v>
      </c>
      <c r="T409" s="237">
        <f>S409*H409</f>
        <v>0.4032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8" t="s">
        <v>171</v>
      </c>
      <c r="AT409" s="238" t="s">
        <v>166</v>
      </c>
      <c r="AU409" s="238" t="s">
        <v>82</v>
      </c>
      <c r="AY409" s="17" t="s">
        <v>164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7" t="s">
        <v>80</v>
      </c>
      <c r="BK409" s="239">
        <f>ROUND(I409*H409,2)</f>
        <v>0</v>
      </c>
      <c r="BL409" s="17" t="s">
        <v>171</v>
      </c>
      <c r="BM409" s="238" t="s">
        <v>1015</v>
      </c>
    </row>
    <row r="410" s="2" customFormat="1">
      <c r="A410" s="38"/>
      <c r="B410" s="39"/>
      <c r="C410" s="40"/>
      <c r="D410" s="240" t="s">
        <v>173</v>
      </c>
      <c r="E410" s="40"/>
      <c r="F410" s="241" t="s">
        <v>1016</v>
      </c>
      <c r="G410" s="40"/>
      <c r="H410" s="40"/>
      <c r="I410" s="242"/>
      <c r="J410" s="40"/>
      <c r="K410" s="40"/>
      <c r="L410" s="44"/>
      <c r="M410" s="243"/>
      <c r="N410" s="244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173</v>
      </c>
      <c r="AU410" s="17" t="s">
        <v>82</v>
      </c>
    </row>
    <row r="411" s="2" customFormat="1">
      <c r="A411" s="38"/>
      <c r="B411" s="39"/>
      <c r="C411" s="40"/>
      <c r="D411" s="245" t="s">
        <v>175</v>
      </c>
      <c r="E411" s="40"/>
      <c r="F411" s="246" t="s">
        <v>1017</v>
      </c>
      <c r="G411" s="40"/>
      <c r="H411" s="40"/>
      <c r="I411" s="242"/>
      <c r="J411" s="40"/>
      <c r="K411" s="40"/>
      <c r="L411" s="44"/>
      <c r="M411" s="243"/>
      <c r="N411" s="244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175</v>
      </c>
      <c r="AU411" s="17" t="s">
        <v>82</v>
      </c>
    </row>
    <row r="412" s="13" customFormat="1">
      <c r="A412" s="13"/>
      <c r="B412" s="247"/>
      <c r="C412" s="248"/>
      <c r="D412" s="240" t="s">
        <v>177</v>
      </c>
      <c r="E412" s="249" t="s">
        <v>1</v>
      </c>
      <c r="F412" s="250" t="s">
        <v>1018</v>
      </c>
      <c r="G412" s="248"/>
      <c r="H412" s="249" t="s">
        <v>1</v>
      </c>
      <c r="I412" s="251"/>
      <c r="J412" s="248"/>
      <c r="K412" s="248"/>
      <c r="L412" s="252"/>
      <c r="M412" s="253"/>
      <c r="N412" s="254"/>
      <c r="O412" s="254"/>
      <c r="P412" s="254"/>
      <c r="Q412" s="254"/>
      <c r="R412" s="254"/>
      <c r="S412" s="254"/>
      <c r="T412" s="25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6" t="s">
        <v>177</v>
      </c>
      <c r="AU412" s="256" t="s">
        <v>82</v>
      </c>
      <c r="AV412" s="13" t="s">
        <v>80</v>
      </c>
      <c r="AW412" s="13" t="s">
        <v>30</v>
      </c>
      <c r="AX412" s="13" t="s">
        <v>73</v>
      </c>
      <c r="AY412" s="256" t="s">
        <v>164</v>
      </c>
    </row>
    <row r="413" s="14" customFormat="1">
      <c r="A413" s="14"/>
      <c r="B413" s="257"/>
      <c r="C413" s="258"/>
      <c r="D413" s="240" t="s">
        <v>177</v>
      </c>
      <c r="E413" s="259" t="s">
        <v>1</v>
      </c>
      <c r="F413" s="260" t="s">
        <v>1019</v>
      </c>
      <c r="G413" s="258"/>
      <c r="H413" s="261">
        <v>0.16800000000000001</v>
      </c>
      <c r="I413" s="262"/>
      <c r="J413" s="258"/>
      <c r="K413" s="258"/>
      <c r="L413" s="263"/>
      <c r="M413" s="264"/>
      <c r="N413" s="265"/>
      <c r="O413" s="265"/>
      <c r="P413" s="265"/>
      <c r="Q413" s="265"/>
      <c r="R413" s="265"/>
      <c r="S413" s="265"/>
      <c r="T413" s="26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7" t="s">
        <v>177</v>
      </c>
      <c r="AU413" s="267" t="s">
        <v>82</v>
      </c>
      <c r="AV413" s="14" t="s">
        <v>82</v>
      </c>
      <c r="AW413" s="14" t="s">
        <v>30</v>
      </c>
      <c r="AX413" s="14" t="s">
        <v>80</v>
      </c>
      <c r="AY413" s="267" t="s">
        <v>164</v>
      </c>
    </row>
    <row r="414" s="2" customFormat="1" ht="24.15" customHeight="1">
      <c r="A414" s="38"/>
      <c r="B414" s="39"/>
      <c r="C414" s="227" t="s">
        <v>1020</v>
      </c>
      <c r="D414" s="227" t="s">
        <v>166</v>
      </c>
      <c r="E414" s="228" t="s">
        <v>361</v>
      </c>
      <c r="F414" s="229" t="s">
        <v>362</v>
      </c>
      <c r="G414" s="230" t="s">
        <v>202</v>
      </c>
      <c r="H414" s="231">
        <v>1.925</v>
      </c>
      <c r="I414" s="232"/>
      <c r="J414" s="233">
        <f>ROUND(I414*H414,2)</f>
        <v>0</v>
      </c>
      <c r="K414" s="229" t="s">
        <v>170</v>
      </c>
      <c r="L414" s="44"/>
      <c r="M414" s="234" t="s">
        <v>1</v>
      </c>
      <c r="N414" s="235" t="s">
        <v>38</v>
      </c>
      <c r="O414" s="91"/>
      <c r="P414" s="236">
        <f>O414*H414</f>
        <v>0</v>
      </c>
      <c r="Q414" s="236">
        <v>0</v>
      </c>
      <c r="R414" s="236">
        <f>Q414*H414</f>
        <v>0</v>
      </c>
      <c r="S414" s="236">
        <v>2.6000000000000001</v>
      </c>
      <c r="T414" s="237">
        <f>S414*H414</f>
        <v>5.0049999999999999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8" t="s">
        <v>171</v>
      </c>
      <c r="AT414" s="238" t="s">
        <v>166</v>
      </c>
      <c r="AU414" s="238" t="s">
        <v>82</v>
      </c>
      <c r="AY414" s="17" t="s">
        <v>164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7" t="s">
        <v>80</v>
      </c>
      <c r="BK414" s="239">
        <f>ROUND(I414*H414,2)</f>
        <v>0</v>
      </c>
      <c r="BL414" s="17" t="s">
        <v>171</v>
      </c>
      <c r="BM414" s="238" t="s">
        <v>1021</v>
      </c>
    </row>
    <row r="415" s="2" customFormat="1">
      <c r="A415" s="38"/>
      <c r="B415" s="39"/>
      <c r="C415" s="40"/>
      <c r="D415" s="240" t="s">
        <v>173</v>
      </c>
      <c r="E415" s="40"/>
      <c r="F415" s="241" t="s">
        <v>364</v>
      </c>
      <c r="G415" s="40"/>
      <c r="H415" s="40"/>
      <c r="I415" s="242"/>
      <c r="J415" s="40"/>
      <c r="K415" s="40"/>
      <c r="L415" s="44"/>
      <c r="M415" s="243"/>
      <c r="N415" s="244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173</v>
      </c>
      <c r="AU415" s="17" t="s">
        <v>82</v>
      </c>
    </row>
    <row r="416" s="2" customFormat="1">
      <c r="A416" s="38"/>
      <c r="B416" s="39"/>
      <c r="C416" s="40"/>
      <c r="D416" s="245" t="s">
        <v>175</v>
      </c>
      <c r="E416" s="40"/>
      <c r="F416" s="246" t="s">
        <v>365</v>
      </c>
      <c r="G416" s="40"/>
      <c r="H416" s="40"/>
      <c r="I416" s="242"/>
      <c r="J416" s="40"/>
      <c r="K416" s="40"/>
      <c r="L416" s="44"/>
      <c r="M416" s="243"/>
      <c r="N416" s="244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175</v>
      </c>
      <c r="AU416" s="17" t="s">
        <v>82</v>
      </c>
    </row>
    <row r="417" s="2" customFormat="1">
      <c r="A417" s="38"/>
      <c r="B417" s="39"/>
      <c r="C417" s="40"/>
      <c r="D417" s="240" t="s">
        <v>206</v>
      </c>
      <c r="E417" s="40"/>
      <c r="F417" s="279" t="s">
        <v>1022</v>
      </c>
      <c r="G417" s="40"/>
      <c r="H417" s="40"/>
      <c r="I417" s="242"/>
      <c r="J417" s="40"/>
      <c r="K417" s="40"/>
      <c r="L417" s="44"/>
      <c r="M417" s="243"/>
      <c r="N417" s="244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206</v>
      </c>
      <c r="AU417" s="17" t="s">
        <v>82</v>
      </c>
    </row>
    <row r="418" s="13" customFormat="1">
      <c r="A418" s="13"/>
      <c r="B418" s="247"/>
      <c r="C418" s="248"/>
      <c r="D418" s="240" t="s">
        <v>177</v>
      </c>
      <c r="E418" s="249" t="s">
        <v>1</v>
      </c>
      <c r="F418" s="250" t="s">
        <v>1023</v>
      </c>
      <c r="G418" s="248"/>
      <c r="H418" s="249" t="s">
        <v>1</v>
      </c>
      <c r="I418" s="251"/>
      <c r="J418" s="248"/>
      <c r="K418" s="248"/>
      <c r="L418" s="252"/>
      <c r="M418" s="253"/>
      <c r="N418" s="254"/>
      <c r="O418" s="254"/>
      <c r="P418" s="254"/>
      <c r="Q418" s="254"/>
      <c r="R418" s="254"/>
      <c r="S418" s="254"/>
      <c r="T418" s="25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6" t="s">
        <v>177</v>
      </c>
      <c r="AU418" s="256" t="s">
        <v>82</v>
      </c>
      <c r="AV418" s="13" t="s">
        <v>80</v>
      </c>
      <c r="AW418" s="13" t="s">
        <v>30</v>
      </c>
      <c r="AX418" s="13" t="s">
        <v>73</v>
      </c>
      <c r="AY418" s="256" t="s">
        <v>164</v>
      </c>
    </row>
    <row r="419" s="14" customFormat="1">
      <c r="A419" s="14"/>
      <c r="B419" s="257"/>
      <c r="C419" s="258"/>
      <c r="D419" s="240" t="s">
        <v>177</v>
      </c>
      <c r="E419" s="259" t="s">
        <v>1</v>
      </c>
      <c r="F419" s="260" t="s">
        <v>820</v>
      </c>
      <c r="G419" s="258"/>
      <c r="H419" s="261">
        <v>0.996</v>
      </c>
      <c r="I419" s="262"/>
      <c r="J419" s="258"/>
      <c r="K419" s="258"/>
      <c r="L419" s="263"/>
      <c r="M419" s="264"/>
      <c r="N419" s="265"/>
      <c r="O419" s="265"/>
      <c r="P419" s="265"/>
      <c r="Q419" s="265"/>
      <c r="R419" s="265"/>
      <c r="S419" s="265"/>
      <c r="T419" s="26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7" t="s">
        <v>177</v>
      </c>
      <c r="AU419" s="267" t="s">
        <v>82</v>
      </c>
      <c r="AV419" s="14" t="s">
        <v>82</v>
      </c>
      <c r="AW419" s="14" t="s">
        <v>30</v>
      </c>
      <c r="AX419" s="14" t="s">
        <v>73</v>
      </c>
      <c r="AY419" s="267" t="s">
        <v>164</v>
      </c>
    </row>
    <row r="420" s="13" customFormat="1">
      <c r="A420" s="13"/>
      <c r="B420" s="247"/>
      <c r="C420" s="248"/>
      <c r="D420" s="240" t="s">
        <v>177</v>
      </c>
      <c r="E420" s="249" t="s">
        <v>1</v>
      </c>
      <c r="F420" s="250" t="s">
        <v>1024</v>
      </c>
      <c r="G420" s="248"/>
      <c r="H420" s="249" t="s">
        <v>1</v>
      </c>
      <c r="I420" s="251"/>
      <c r="J420" s="248"/>
      <c r="K420" s="248"/>
      <c r="L420" s="252"/>
      <c r="M420" s="253"/>
      <c r="N420" s="254"/>
      <c r="O420" s="254"/>
      <c r="P420" s="254"/>
      <c r="Q420" s="254"/>
      <c r="R420" s="254"/>
      <c r="S420" s="254"/>
      <c r="T420" s="25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6" t="s">
        <v>177</v>
      </c>
      <c r="AU420" s="256" t="s">
        <v>82</v>
      </c>
      <c r="AV420" s="13" t="s">
        <v>80</v>
      </c>
      <c r="AW420" s="13" t="s">
        <v>30</v>
      </c>
      <c r="AX420" s="13" t="s">
        <v>73</v>
      </c>
      <c r="AY420" s="256" t="s">
        <v>164</v>
      </c>
    </row>
    <row r="421" s="14" customFormat="1">
      <c r="A421" s="14"/>
      <c r="B421" s="257"/>
      <c r="C421" s="258"/>
      <c r="D421" s="240" t="s">
        <v>177</v>
      </c>
      <c r="E421" s="259" t="s">
        <v>1</v>
      </c>
      <c r="F421" s="260" t="s">
        <v>1025</v>
      </c>
      <c r="G421" s="258"/>
      <c r="H421" s="261">
        <v>0.69599999999999995</v>
      </c>
      <c r="I421" s="262"/>
      <c r="J421" s="258"/>
      <c r="K421" s="258"/>
      <c r="L421" s="263"/>
      <c r="M421" s="264"/>
      <c r="N421" s="265"/>
      <c r="O421" s="265"/>
      <c r="P421" s="265"/>
      <c r="Q421" s="265"/>
      <c r="R421" s="265"/>
      <c r="S421" s="265"/>
      <c r="T421" s="26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7" t="s">
        <v>177</v>
      </c>
      <c r="AU421" s="267" t="s">
        <v>82</v>
      </c>
      <c r="AV421" s="14" t="s">
        <v>82</v>
      </c>
      <c r="AW421" s="14" t="s">
        <v>30</v>
      </c>
      <c r="AX421" s="14" t="s">
        <v>73</v>
      </c>
      <c r="AY421" s="267" t="s">
        <v>164</v>
      </c>
    </row>
    <row r="422" s="13" customFormat="1">
      <c r="A422" s="13"/>
      <c r="B422" s="247"/>
      <c r="C422" s="248"/>
      <c r="D422" s="240" t="s">
        <v>177</v>
      </c>
      <c r="E422" s="249" t="s">
        <v>1</v>
      </c>
      <c r="F422" s="250" t="s">
        <v>1026</v>
      </c>
      <c r="G422" s="248"/>
      <c r="H422" s="249" t="s">
        <v>1</v>
      </c>
      <c r="I422" s="251"/>
      <c r="J422" s="248"/>
      <c r="K422" s="248"/>
      <c r="L422" s="252"/>
      <c r="M422" s="253"/>
      <c r="N422" s="254"/>
      <c r="O422" s="254"/>
      <c r="P422" s="254"/>
      <c r="Q422" s="254"/>
      <c r="R422" s="254"/>
      <c r="S422" s="254"/>
      <c r="T422" s="25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6" t="s">
        <v>177</v>
      </c>
      <c r="AU422" s="256" t="s">
        <v>82</v>
      </c>
      <c r="AV422" s="13" t="s">
        <v>80</v>
      </c>
      <c r="AW422" s="13" t="s">
        <v>30</v>
      </c>
      <c r="AX422" s="13" t="s">
        <v>73</v>
      </c>
      <c r="AY422" s="256" t="s">
        <v>164</v>
      </c>
    </row>
    <row r="423" s="14" customFormat="1">
      <c r="A423" s="14"/>
      <c r="B423" s="257"/>
      <c r="C423" s="258"/>
      <c r="D423" s="240" t="s">
        <v>177</v>
      </c>
      <c r="E423" s="259" t="s">
        <v>1</v>
      </c>
      <c r="F423" s="260" t="s">
        <v>822</v>
      </c>
      <c r="G423" s="258"/>
      <c r="H423" s="261">
        <v>0.23300000000000001</v>
      </c>
      <c r="I423" s="262"/>
      <c r="J423" s="258"/>
      <c r="K423" s="258"/>
      <c r="L423" s="263"/>
      <c r="M423" s="264"/>
      <c r="N423" s="265"/>
      <c r="O423" s="265"/>
      <c r="P423" s="265"/>
      <c r="Q423" s="265"/>
      <c r="R423" s="265"/>
      <c r="S423" s="265"/>
      <c r="T423" s="26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7" t="s">
        <v>177</v>
      </c>
      <c r="AU423" s="267" t="s">
        <v>82</v>
      </c>
      <c r="AV423" s="14" t="s">
        <v>82</v>
      </c>
      <c r="AW423" s="14" t="s">
        <v>30</v>
      </c>
      <c r="AX423" s="14" t="s">
        <v>73</v>
      </c>
      <c r="AY423" s="267" t="s">
        <v>164</v>
      </c>
    </row>
    <row r="424" s="15" customFormat="1">
      <c r="A424" s="15"/>
      <c r="B424" s="268"/>
      <c r="C424" s="269"/>
      <c r="D424" s="240" t="s">
        <v>177</v>
      </c>
      <c r="E424" s="270" t="s">
        <v>1</v>
      </c>
      <c r="F424" s="271" t="s">
        <v>182</v>
      </c>
      <c r="G424" s="269"/>
      <c r="H424" s="272">
        <v>1.925</v>
      </c>
      <c r="I424" s="273"/>
      <c r="J424" s="269"/>
      <c r="K424" s="269"/>
      <c r="L424" s="274"/>
      <c r="M424" s="275"/>
      <c r="N424" s="276"/>
      <c r="O424" s="276"/>
      <c r="P424" s="276"/>
      <c r="Q424" s="276"/>
      <c r="R424" s="276"/>
      <c r="S424" s="276"/>
      <c r="T424" s="277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8" t="s">
        <v>177</v>
      </c>
      <c r="AU424" s="278" t="s">
        <v>82</v>
      </c>
      <c r="AV424" s="15" t="s">
        <v>171</v>
      </c>
      <c r="AW424" s="15" t="s">
        <v>30</v>
      </c>
      <c r="AX424" s="15" t="s">
        <v>80</v>
      </c>
      <c r="AY424" s="278" t="s">
        <v>164</v>
      </c>
    </row>
    <row r="425" s="2" customFormat="1" ht="24.15" customHeight="1">
      <c r="A425" s="38"/>
      <c r="B425" s="39"/>
      <c r="C425" s="227" t="s">
        <v>1027</v>
      </c>
      <c r="D425" s="227" t="s">
        <v>166</v>
      </c>
      <c r="E425" s="228" t="s">
        <v>1028</v>
      </c>
      <c r="F425" s="229" t="s">
        <v>1029</v>
      </c>
      <c r="G425" s="230" t="s">
        <v>692</v>
      </c>
      <c r="H425" s="231">
        <v>90.200000000000003</v>
      </c>
      <c r="I425" s="232"/>
      <c r="J425" s="233">
        <f>ROUND(I425*H425,2)</f>
        <v>0</v>
      </c>
      <c r="K425" s="229" t="s">
        <v>170</v>
      </c>
      <c r="L425" s="44"/>
      <c r="M425" s="234" t="s">
        <v>1</v>
      </c>
      <c r="N425" s="235" t="s">
        <v>38</v>
      </c>
      <c r="O425" s="91"/>
      <c r="P425" s="236">
        <f>O425*H425</f>
        <v>0</v>
      </c>
      <c r="Q425" s="236">
        <v>0.001054</v>
      </c>
      <c r="R425" s="236">
        <f>Q425*H425</f>
        <v>0.095070800000000011</v>
      </c>
      <c r="S425" s="236">
        <v>0.0061999999999999998</v>
      </c>
      <c r="T425" s="237">
        <f>S425*H425</f>
        <v>0.55923999999999996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8" t="s">
        <v>171</v>
      </c>
      <c r="AT425" s="238" t="s">
        <v>166</v>
      </c>
      <c r="AU425" s="238" t="s">
        <v>82</v>
      </c>
      <c r="AY425" s="17" t="s">
        <v>164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7" t="s">
        <v>80</v>
      </c>
      <c r="BK425" s="239">
        <f>ROUND(I425*H425,2)</f>
        <v>0</v>
      </c>
      <c r="BL425" s="17" t="s">
        <v>171</v>
      </c>
      <c r="BM425" s="238" t="s">
        <v>1030</v>
      </c>
    </row>
    <row r="426" s="2" customFormat="1">
      <c r="A426" s="38"/>
      <c r="B426" s="39"/>
      <c r="C426" s="40"/>
      <c r="D426" s="240" t="s">
        <v>173</v>
      </c>
      <c r="E426" s="40"/>
      <c r="F426" s="241" t="s">
        <v>1031</v>
      </c>
      <c r="G426" s="40"/>
      <c r="H426" s="40"/>
      <c r="I426" s="242"/>
      <c r="J426" s="40"/>
      <c r="K426" s="40"/>
      <c r="L426" s="44"/>
      <c r="M426" s="243"/>
      <c r="N426" s="244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173</v>
      </c>
      <c r="AU426" s="17" t="s">
        <v>82</v>
      </c>
    </row>
    <row r="427" s="2" customFormat="1">
      <c r="A427" s="38"/>
      <c r="B427" s="39"/>
      <c r="C427" s="40"/>
      <c r="D427" s="245" t="s">
        <v>175</v>
      </c>
      <c r="E427" s="40"/>
      <c r="F427" s="246" t="s">
        <v>1032</v>
      </c>
      <c r="G427" s="40"/>
      <c r="H427" s="40"/>
      <c r="I427" s="242"/>
      <c r="J427" s="40"/>
      <c r="K427" s="40"/>
      <c r="L427" s="44"/>
      <c r="M427" s="243"/>
      <c r="N427" s="244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175</v>
      </c>
      <c r="AU427" s="17" t="s">
        <v>82</v>
      </c>
    </row>
    <row r="428" s="2" customFormat="1">
      <c r="A428" s="38"/>
      <c r="B428" s="39"/>
      <c r="C428" s="40"/>
      <c r="D428" s="240" t="s">
        <v>206</v>
      </c>
      <c r="E428" s="40"/>
      <c r="F428" s="279" t="s">
        <v>1033</v>
      </c>
      <c r="G428" s="40"/>
      <c r="H428" s="40"/>
      <c r="I428" s="242"/>
      <c r="J428" s="40"/>
      <c r="K428" s="40"/>
      <c r="L428" s="44"/>
      <c r="M428" s="243"/>
      <c r="N428" s="244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206</v>
      </c>
      <c r="AU428" s="17" t="s">
        <v>82</v>
      </c>
    </row>
    <row r="429" s="13" customFormat="1">
      <c r="A429" s="13"/>
      <c r="B429" s="247"/>
      <c r="C429" s="248"/>
      <c r="D429" s="240" t="s">
        <v>177</v>
      </c>
      <c r="E429" s="249" t="s">
        <v>1</v>
      </c>
      <c r="F429" s="250" t="s">
        <v>1034</v>
      </c>
      <c r="G429" s="248"/>
      <c r="H429" s="249" t="s">
        <v>1</v>
      </c>
      <c r="I429" s="251"/>
      <c r="J429" s="248"/>
      <c r="K429" s="248"/>
      <c r="L429" s="252"/>
      <c r="M429" s="253"/>
      <c r="N429" s="254"/>
      <c r="O429" s="254"/>
      <c r="P429" s="254"/>
      <c r="Q429" s="254"/>
      <c r="R429" s="254"/>
      <c r="S429" s="254"/>
      <c r="T429" s="25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6" t="s">
        <v>177</v>
      </c>
      <c r="AU429" s="256" t="s">
        <v>82</v>
      </c>
      <c r="AV429" s="13" t="s">
        <v>80</v>
      </c>
      <c r="AW429" s="13" t="s">
        <v>30</v>
      </c>
      <c r="AX429" s="13" t="s">
        <v>73</v>
      </c>
      <c r="AY429" s="256" t="s">
        <v>164</v>
      </c>
    </row>
    <row r="430" s="14" customFormat="1">
      <c r="A430" s="14"/>
      <c r="B430" s="257"/>
      <c r="C430" s="258"/>
      <c r="D430" s="240" t="s">
        <v>177</v>
      </c>
      <c r="E430" s="259" t="s">
        <v>1</v>
      </c>
      <c r="F430" s="260" t="s">
        <v>1035</v>
      </c>
      <c r="G430" s="258"/>
      <c r="H430" s="261">
        <v>59</v>
      </c>
      <c r="I430" s="262"/>
      <c r="J430" s="258"/>
      <c r="K430" s="258"/>
      <c r="L430" s="263"/>
      <c r="M430" s="264"/>
      <c r="N430" s="265"/>
      <c r="O430" s="265"/>
      <c r="P430" s="265"/>
      <c r="Q430" s="265"/>
      <c r="R430" s="265"/>
      <c r="S430" s="265"/>
      <c r="T430" s="26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7" t="s">
        <v>177</v>
      </c>
      <c r="AU430" s="267" t="s">
        <v>82</v>
      </c>
      <c r="AV430" s="14" t="s">
        <v>82</v>
      </c>
      <c r="AW430" s="14" t="s">
        <v>30</v>
      </c>
      <c r="AX430" s="14" t="s">
        <v>73</v>
      </c>
      <c r="AY430" s="267" t="s">
        <v>164</v>
      </c>
    </row>
    <row r="431" s="13" customFormat="1">
      <c r="A431" s="13"/>
      <c r="B431" s="247"/>
      <c r="C431" s="248"/>
      <c r="D431" s="240" t="s">
        <v>177</v>
      </c>
      <c r="E431" s="249" t="s">
        <v>1</v>
      </c>
      <c r="F431" s="250" t="s">
        <v>1036</v>
      </c>
      <c r="G431" s="248"/>
      <c r="H431" s="249" t="s">
        <v>1</v>
      </c>
      <c r="I431" s="251"/>
      <c r="J431" s="248"/>
      <c r="K431" s="248"/>
      <c r="L431" s="252"/>
      <c r="M431" s="253"/>
      <c r="N431" s="254"/>
      <c r="O431" s="254"/>
      <c r="P431" s="254"/>
      <c r="Q431" s="254"/>
      <c r="R431" s="254"/>
      <c r="S431" s="254"/>
      <c r="T431" s="25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6" t="s">
        <v>177</v>
      </c>
      <c r="AU431" s="256" t="s">
        <v>82</v>
      </c>
      <c r="AV431" s="13" t="s">
        <v>80</v>
      </c>
      <c r="AW431" s="13" t="s">
        <v>30</v>
      </c>
      <c r="AX431" s="13" t="s">
        <v>73</v>
      </c>
      <c r="AY431" s="256" t="s">
        <v>164</v>
      </c>
    </row>
    <row r="432" s="14" customFormat="1">
      <c r="A432" s="14"/>
      <c r="B432" s="257"/>
      <c r="C432" s="258"/>
      <c r="D432" s="240" t="s">
        <v>177</v>
      </c>
      <c r="E432" s="259" t="s">
        <v>1</v>
      </c>
      <c r="F432" s="260" t="s">
        <v>1037</v>
      </c>
      <c r="G432" s="258"/>
      <c r="H432" s="261">
        <v>31.199999999999999</v>
      </c>
      <c r="I432" s="262"/>
      <c r="J432" s="258"/>
      <c r="K432" s="258"/>
      <c r="L432" s="263"/>
      <c r="M432" s="264"/>
      <c r="N432" s="265"/>
      <c r="O432" s="265"/>
      <c r="P432" s="265"/>
      <c r="Q432" s="265"/>
      <c r="R432" s="265"/>
      <c r="S432" s="265"/>
      <c r="T432" s="26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7" t="s">
        <v>177</v>
      </c>
      <c r="AU432" s="267" t="s">
        <v>82</v>
      </c>
      <c r="AV432" s="14" t="s">
        <v>82</v>
      </c>
      <c r="AW432" s="14" t="s">
        <v>30</v>
      </c>
      <c r="AX432" s="14" t="s">
        <v>73</v>
      </c>
      <c r="AY432" s="267" t="s">
        <v>164</v>
      </c>
    </row>
    <row r="433" s="15" customFormat="1">
      <c r="A433" s="15"/>
      <c r="B433" s="268"/>
      <c r="C433" s="269"/>
      <c r="D433" s="240" t="s">
        <v>177</v>
      </c>
      <c r="E433" s="270" t="s">
        <v>1</v>
      </c>
      <c r="F433" s="271" t="s">
        <v>182</v>
      </c>
      <c r="G433" s="269"/>
      <c r="H433" s="272">
        <v>90.200000000000003</v>
      </c>
      <c r="I433" s="273"/>
      <c r="J433" s="269"/>
      <c r="K433" s="269"/>
      <c r="L433" s="274"/>
      <c r="M433" s="275"/>
      <c r="N433" s="276"/>
      <c r="O433" s="276"/>
      <c r="P433" s="276"/>
      <c r="Q433" s="276"/>
      <c r="R433" s="276"/>
      <c r="S433" s="276"/>
      <c r="T433" s="277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8" t="s">
        <v>177</v>
      </c>
      <c r="AU433" s="278" t="s">
        <v>82</v>
      </c>
      <c r="AV433" s="15" t="s">
        <v>171</v>
      </c>
      <c r="AW433" s="15" t="s">
        <v>30</v>
      </c>
      <c r="AX433" s="15" t="s">
        <v>80</v>
      </c>
      <c r="AY433" s="278" t="s">
        <v>164</v>
      </c>
    </row>
    <row r="434" s="2" customFormat="1" ht="24.15" customHeight="1">
      <c r="A434" s="38"/>
      <c r="B434" s="39"/>
      <c r="C434" s="227" t="s">
        <v>1038</v>
      </c>
      <c r="D434" s="227" t="s">
        <v>166</v>
      </c>
      <c r="E434" s="228" t="s">
        <v>1039</v>
      </c>
      <c r="F434" s="229" t="s">
        <v>1040</v>
      </c>
      <c r="G434" s="230" t="s">
        <v>169</v>
      </c>
      <c r="H434" s="231">
        <v>1.44</v>
      </c>
      <c r="I434" s="232"/>
      <c r="J434" s="233">
        <f>ROUND(I434*H434,2)</f>
        <v>0</v>
      </c>
      <c r="K434" s="229" t="s">
        <v>170</v>
      </c>
      <c r="L434" s="44"/>
      <c r="M434" s="234" t="s">
        <v>1</v>
      </c>
      <c r="N434" s="235" t="s">
        <v>38</v>
      </c>
      <c r="O434" s="91"/>
      <c r="P434" s="236">
        <f>O434*H434</f>
        <v>0</v>
      </c>
      <c r="Q434" s="236">
        <v>0</v>
      </c>
      <c r="R434" s="236">
        <f>Q434*H434</f>
        <v>0</v>
      </c>
      <c r="S434" s="236">
        <v>0.066000000000000003</v>
      </c>
      <c r="T434" s="237">
        <f>S434*H434</f>
        <v>0.095039999999999999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8" t="s">
        <v>171</v>
      </c>
      <c r="AT434" s="238" t="s">
        <v>166</v>
      </c>
      <c r="AU434" s="238" t="s">
        <v>82</v>
      </c>
      <c r="AY434" s="17" t="s">
        <v>164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7" t="s">
        <v>80</v>
      </c>
      <c r="BK434" s="239">
        <f>ROUND(I434*H434,2)</f>
        <v>0</v>
      </c>
      <c r="BL434" s="17" t="s">
        <v>171</v>
      </c>
      <c r="BM434" s="238" t="s">
        <v>1041</v>
      </c>
    </row>
    <row r="435" s="2" customFormat="1">
      <c r="A435" s="38"/>
      <c r="B435" s="39"/>
      <c r="C435" s="40"/>
      <c r="D435" s="240" t="s">
        <v>173</v>
      </c>
      <c r="E435" s="40"/>
      <c r="F435" s="241" t="s">
        <v>1042</v>
      </c>
      <c r="G435" s="40"/>
      <c r="H435" s="40"/>
      <c r="I435" s="242"/>
      <c r="J435" s="40"/>
      <c r="K435" s="40"/>
      <c r="L435" s="44"/>
      <c r="M435" s="243"/>
      <c r="N435" s="244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173</v>
      </c>
      <c r="AU435" s="17" t="s">
        <v>82</v>
      </c>
    </row>
    <row r="436" s="2" customFormat="1">
      <c r="A436" s="38"/>
      <c r="B436" s="39"/>
      <c r="C436" s="40"/>
      <c r="D436" s="245" t="s">
        <v>175</v>
      </c>
      <c r="E436" s="40"/>
      <c r="F436" s="246" t="s">
        <v>1043</v>
      </c>
      <c r="G436" s="40"/>
      <c r="H436" s="40"/>
      <c r="I436" s="242"/>
      <c r="J436" s="40"/>
      <c r="K436" s="40"/>
      <c r="L436" s="44"/>
      <c r="M436" s="243"/>
      <c r="N436" s="244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175</v>
      </c>
      <c r="AU436" s="17" t="s">
        <v>82</v>
      </c>
    </row>
    <row r="437" s="13" customFormat="1">
      <c r="A437" s="13"/>
      <c r="B437" s="247"/>
      <c r="C437" s="248"/>
      <c r="D437" s="240" t="s">
        <v>177</v>
      </c>
      <c r="E437" s="249" t="s">
        <v>1</v>
      </c>
      <c r="F437" s="250" t="s">
        <v>1044</v>
      </c>
      <c r="G437" s="248"/>
      <c r="H437" s="249" t="s">
        <v>1</v>
      </c>
      <c r="I437" s="251"/>
      <c r="J437" s="248"/>
      <c r="K437" s="248"/>
      <c r="L437" s="252"/>
      <c r="M437" s="253"/>
      <c r="N437" s="254"/>
      <c r="O437" s="254"/>
      <c r="P437" s="254"/>
      <c r="Q437" s="254"/>
      <c r="R437" s="254"/>
      <c r="S437" s="254"/>
      <c r="T437" s="25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6" t="s">
        <v>177</v>
      </c>
      <c r="AU437" s="256" t="s">
        <v>82</v>
      </c>
      <c r="AV437" s="13" t="s">
        <v>80</v>
      </c>
      <c r="AW437" s="13" t="s">
        <v>30</v>
      </c>
      <c r="AX437" s="13" t="s">
        <v>73</v>
      </c>
      <c r="AY437" s="256" t="s">
        <v>164</v>
      </c>
    </row>
    <row r="438" s="14" customFormat="1">
      <c r="A438" s="14"/>
      <c r="B438" s="257"/>
      <c r="C438" s="258"/>
      <c r="D438" s="240" t="s">
        <v>177</v>
      </c>
      <c r="E438" s="259" t="s">
        <v>1</v>
      </c>
      <c r="F438" s="260" t="s">
        <v>1045</v>
      </c>
      <c r="G438" s="258"/>
      <c r="H438" s="261">
        <v>1.44</v>
      </c>
      <c r="I438" s="262"/>
      <c r="J438" s="258"/>
      <c r="K438" s="258"/>
      <c r="L438" s="263"/>
      <c r="M438" s="264"/>
      <c r="N438" s="265"/>
      <c r="O438" s="265"/>
      <c r="P438" s="265"/>
      <c r="Q438" s="265"/>
      <c r="R438" s="265"/>
      <c r="S438" s="265"/>
      <c r="T438" s="26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7" t="s">
        <v>177</v>
      </c>
      <c r="AU438" s="267" t="s">
        <v>82</v>
      </c>
      <c r="AV438" s="14" t="s">
        <v>82</v>
      </c>
      <c r="AW438" s="14" t="s">
        <v>30</v>
      </c>
      <c r="AX438" s="14" t="s">
        <v>80</v>
      </c>
      <c r="AY438" s="267" t="s">
        <v>164</v>
      </c>
    </row>
    <row r="439" s="2" customFormat="1" ht="24.15" customHeight="1">
      <c r="A439" s="38"/>
      <c r="B439" s="39"/>
      <c r="C439" s="227" t="s">
        <v>1046</v>
      </c>
      <c r="D439" s="227" t="s">
        <v>166</v>
      </c>
      <c r="E439" s="228" t="s">
        <v>638</v>
      </c>
      <c r="F439" s="229" t="s">
        <v>639</v>
      </c>
      <c r="G439" s="230" t="s">
        <v>169</v>
      </c>
      <c r="H439" s="231">
        <v>318.863</v>
      </c>
      <c r="I439" s="232"/>
      <c r="J439" s="233">
        <f>ROUND(I439*H439,2)</f>
        <v>0</v>
      </c>
      <c r="K439" s="229" t="s">
        <v>170</v>
      </c>
      <c r="L439" s="44"/>
      <c r="M439" s="234" t="s">
        <v>1</v>
      </c>
      <c r="N439" s="235" t="s">
        <v>38</v>
      </c>
      <c r="O439" s="91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7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8" t="s">
        <v>171</v>
      </c>
      <c r="AT439" s="238" t="s">
        <v>166</v>
      </c>
      <c r="AU439" s="238" t="s">
        <v>82</v>
      </c>
      <c r="AY439" s="17" t="s">
        <v>164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7" t="s">
        <v>80</v>
      </c>
      <c r="BK439" s="239">
        <f>ROUND(I439*H439,2)</f>
        <v>0</v>
      </c>
      <c r="BL439" s="17" t="s">
        <v>171</v>
      </c>
      <c r="BM439" s="238" t="s">
        <v>1047</v>
      </c>
    </row>
    <row r="440" s="2" customFormat="1">
      <c r="A440" s="38"/>
      <c r="B440" s="39"/>
      <c r="C440" s="40"/>
      <c r="D440" s="240" t="s">
        <v>173</v>
      </c>
      <c r="E440" s="40"/>
      <c r="F440" s="241" t="s">
        <v>639</v>
      </c>
      <c r="G440" s="40"/>
      <c r="H440" s="40"/>
      <c r="I440" s="242"/>
      <c r="J440" s="40"/>
      <c r="K440" s="40"/>
      <c r="L440" s="44"/>
      <c r="M440" s="243"/>
      <c r="N440" s="244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173</v>
      </c>
      <c r="AU440" s="17" t="s">
        <v>82</v>
      </c>
    </row>
    <row r="441" s="2" customFormat="1">
      <c r="A441" s="38"/>
      <c r="B441" s="39"/>
      <c r="C441" s="40"/>
      <c r="D441" s="245" t="s">
        <v>175</v>
      </c>
      <c r="E441" s="40"/>
      <c r="F441" s="246" t="s">
        <v>641</v>
      </c>
      <c r="G441" s="40"/>
      <c r="H441" s="40"/>
      <c r="I441" s="242"/>
      <c r="J441" s="40"/>
      <c r="K441" s="40"/>
      <c r="L441" s="44"/>
      <c r="M441" s="243"/>
      <c r="N441" s="244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175</v>
      </c>
      <c r="AU441" s="17" t="s">
        <v>82</v>
      </c>
    </row>
    <row r="442" s="2" customFormat="1">
      <c r="A442" s="38"/>
      <c r="B442" s="39"/>
      <c r="C442" s="40"/>
      <c r="D442" s="240" t="s">
        <v>206</v>
      </c>
      <c r="E442" s="40"/>
      <c r="F442" s="279" t="s">
        <v>1048</v>
      </c>
      <c r="G442" s="40"/>
      <c r="H442" s="40"/>
      <c r="I442" s="242"/>
      <c r="J442" s="40"/>
      <c r="K442" s="40"/>
      <c r="L442" s="44"/>
      <c r="M442" s="243"/>
      <c r="N442" s="244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206</v>
      </c>
      <c r="AU442" s="17" t="s">
        <v>82</v>
      </c>
    </row>
    <row r="443" s="13" customFormat="1">
      <c r="A443" s="13"/>
      <c r="B443" s="247"/>
      <c r="C443" s="248"/>
      <c r="D443" s="240" t="s">
        <v>177</v>
      </c>
      <c r="E443" s="249" t="s">
        <v>1</v>
      </c>
      <c r="F443" s="250" t="s">
        <v>1049</v>
      </c>
      <c r="G443" s="248"/>
      <c r="H443" s="249" t="s">
        <v>1</v>
      </c>
      <c r="I443" s="251"/>
      <c r="J443" s="248"/>
      <c r="K443" s="248"/>
      <c r="L443" s="252"/>
      <c r="M443" s="253"/>
      <c r="N443" s="254"/>
      <c r="O443" s="254"/>
      <c r="P443" s="254"/>
      <c r="Q443" s="254"/>
      <c r="R443" s="254"/>
      <c r="S443" s="254"/>
      <c r="T443" s="25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6" t="s">
        <v>177</v>
      </c>
      <c r="AU443" s="256" t="s">
        <v>82</v>
      </c>
      <c r="AV443" s="13" t="s">
        <v>80</v>
      </c>
      <c r="AW443" s="13" t="s">
        <v>30</v>
      </c>
      <c r="AX443" s="13" t="s">
        <v>73</v>
      </c>
      <c r="AY443" s="256" t="s">
        <v>164</v>
      </c>
    </row>
    <row r="444" s="14" customFormat="1">
      <c r="A444" s="14"/>
      <c r="B444" s="257"/>
      <c r="C444" s="258"/>
      <c r="D444" s="240" t="s">
        <v>177</v>
      </c>
      <c r="E444" s="259" t="s">
        <v>1</v>
      </c>
      <c r="F444" s="260" t="s">
        <v>1050</v>
      </c>
      <c r="G444" s="258"/>
      <c r="H444" s="261">
        <v>32.899999999999999</v>
      </c>
      <c r="I444" s="262"/>
      <c r="J444" s="258"/>
      <c r="K444" s="258"/>
      <c r="L444" s="263"/>
      <c r="M444" s="264"/>
      <c r="N444" s="265"/>
      <c r="O444" s="265"/>
      <c r="P444" s="265"/>
      <c r="Q444" s="265"/>
      <c r="R444" s="265"/>
      <c r="S444" s="265"/>
      <c r="T444" s="26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7" t="s">
        <v>177</v>
      </c>
      <c r="AU444" s="267" t="s">
        <v>82</v>
      </c>
      <c r="AV444" s="14" t="s">
        <v>82</v>
      </c>
      <c r="AW444" s="14" t="s">
        <v>30</v>
      </c>
      <c r="AX444" s="14" t="s">
        <v>73</v>
      </c>
      <c r="AY444" s="267" t="s">
        <v>164</v>
      </c>
    </row>
    <row r="445" s="13" customFormat="1">
      <c r="A445" s="13"/>
      <c r="B445" s="247"/>
      <c r="C445" s="248"/>
      <c r="D445" s="240" t="s">
        <v>177</v>
      </c>
      <c r="E445" s="249" t="s">
        <v>1</v>
      </c>
      <c r="F445" s="250" t="s">
        <v>1051</v>
      </c>
      <c r="G445" s="248"/>
      <c r="H445" s="249" t="s">
        <v>1</v>
      </c>
      <c r="I445" s="251"/>
      <c r="J445" s="248"/>
      <c r="K445" s="248"/>
      <c r="L445" s="252"/>
      <c r="M445" s="253"/>
      <c r="N445" s="254"/>
      <c r="O445" s="254"/>
      <c r="P445" s="254"/>
      <c r="Q445" s="254"/>
      <c r="R445" s="254"/>
      <c r="S445" s="254"/>
      <c r="T445" s="25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6" t="s">
        <v>177</v>
      </c>
      <c r="AU445" s="256" t="s">
        <v>82</v>
      </c>
      <c r="AV445" s="13" t="s">
        <v>80</v>
      </c>
      <c r="AW445" s="13" t="s">
        <v>30</v>
      </c>
      <c r="AX445" s="13" t="s">
        <v>73</v>
      </c>
      <c r="AY445" s="256" t="s">
        <v>164</v>
      </c>
    </row>
    <row r="446" s="14" customFormat="1">
      <c r="A446" s="14"/>
      <c r="B446" s="257"/>
      <c r="C446" s="258"/>
      <c r="D446" s="240" t="s">
        <v>177</v>
      </c>
      <c r="E446" s="259" t="s">
        <v>1</v>
      </c>
      <c r="F446" s="260" t="s">
        <v>1052</v>
      </c>
      <c r="G446" s="258"/>
      <c r="H446" s="261">
        <v>109.613</v>
      </c>
      <c r="I446" s="262"/>
      <c r="J446" s="258"/>
      <c r="K446" s="258"/>
      <c r="L446" s="263"/>
      <c r="M446" s="264"/>
      <c r="N446" s="265"/>
      <c r="O446" s="265"/>
      <c r="P446" s="265"/>
      <c r="Q446" s="265"/>
      <c r="R446" s="265"/>
      <c r="S446" s="265"/>
      <c r="T446" s="26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7" t="s">
        <v>177</v>
      </c>
      <c r="AU446" s="267" t="s">
        <v>82</v>
      </c>
      <c r="AV446" s="14" t="s">
        <v>82</v>
      </c>
      <c r="AW446" s="14" t="s">
        <v>30</v>
      </c>
      <c r="AX446" s="14" t="s">
        <v>73</v>
      </c>
      <c r="AY446" s="267" t="s">
        <v>164</v>
      </c>
    </row>
    <row r="447" s="13" customFormat="1">
      <c r="A447" s="13"/>
      <c r="B447" s="247"/>
      <c r="C447" s="248"/>
      <c r="D447" s="240" t="s">
        <v>177</v>
      </c>
      <c r="E447" s="249" t="s">
        <v>1</v>
      </c>
      <c r="F447" s="250" t="s">
        <v>925</v>
      </c>
      <c r="G447" s="248"/>
      <c r="H447" s="249" t="s">
        <v>1</v>
      </c>
      <c r="I447" s="251"/>
      <c r="J447" s="248"/>
      <c r="K447" s="248"/>
      <c r="L447" s="252"/>
      <c r="M447" s="253"/>
      <c r="N447" s="254"/>
      <c r="O447" s="254"/>
      <c r="P447" s="254"/>
      <c r="Q447" s="254"/>
      <c r="R447" s="254"/>
      <c r="S447" s="254"/>
      <c r="T447" s="25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6" t="s">
        <v>177</v>
      </c>
      <c r="AU447" s="256" t="s">
        <v>82</v>
      </c>
      <c r="AV447" s="13" t="s">
        <v>80</v>
      </c>
      <c r="AW447" s="13" t="s">
        <v>30</v>
      </c>
      <c r="AX447" s="13" t="s">
        <v>73</v>
      </c>
      <c r="AY447" s="256" t="s">
        <v>164</v>
      </c>
    </row>
    <row r="448" s="14" customFormat="1">
      <c r="A448" s="14"/>
      <c r="B448" s="257"/>
      <c r="C448" s="258"/>
      <c r="D448" s="240" t="s">
        <v>177</v>
      </c>
      <c r="E448" s="259" t="s">
        <v>1</v>
      </c>
      <c r="F448" s="260" t="s">
        <v>1053</v>
      </c>
      <c r="G448" s="258"/>
      <c r="H448" s="261">
        <v>36</v>
      </c>
      <c r="I448" s="262"/>
      <c r="J448" s="258"/>
      <c r="K448" s="258"/>
      <c r="L448" s="263"/>
      <c r="M448" s="264"/>
      <c r="N448" s="265"/>
      <c r="O448" s="265"/>
      <c r="P448" s="265"/>
      <c r="Q448" s="265"/>
      <c r="R448" s="265"/>
      <c r="S448" s="265"/>
      <c r="T448" s="26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7" t="s">
        <v>177</v>
      </c>
      <c r="AU448" s="267" t="s">
        <v>82</v>
      </c>
      <c r="AV448" s="14" t="s">
        <v>82</v>
      </c>
      <c r="AW448" s="14" t="s">
        <v>30</v>
      </c>
      <c r="AX448" s="14" t="s">
        <v>73</v>
      </c>
      <c r="AY448" s="267" t="s">
        <v>164</v>
      </c>
    </row>
    <row r="449" s="13" customFormat="1">
      <c r="A449" s="13"/>
      <c r="B449" s="247"/>
      <c r="C449" s="248"/>
      <c r="D449" s="240" t="s">
        <v>177</v>
      </c>
      <c r="E449" s="249" t="s">
        <v>1</v>
      </c>
      <c r="F449" s="250" t="s">
        <v>927</v>
      </c>
      <c r="G449" s="248"/>
      <c r="H449" s="249" t="s">
        <v>1</v>
      </c>
      <c r="I449" s="251"/>
      <c r="J449" s="248"/>
      <c r="K449" s="248"/>
      <c r="L449" s="252"/>
      <c r="M449" s="253"/>
      <c r="N449" s="254"/>
      <c r="O449" s="254"/>
      <c r="P449" s="254"/>
      <c r="Q449" s="254"/>
      <c r="R449" s="254"/>
      <c r="S449" s="254"/>
      <c r="T449" s="25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6" t="s">
        <v>177</v>
      </c>
      <c r="AU449" s="256" t="s">
        <v>82</v>
      </c>
      <c r="AV449" s="13" t="s">
        <v>80</v>
      </c>
      <c r="AW449" s="13" t="s">
        <v>30</v>
      </c>
      <c r="AX449" s="13" t="s">
        <v>73</v>
      </c>
      <c r="AY449" s="256" t="s">
        <v>164</v>
      </c>
    </row>
    <row r="450" s="14" customFormat="1">
      <c r="A450" s="14"/>
      <c r="B450" s="257"/>
      <c r="C450" s="258"/>
      <c r="D450" s="240" t="s">
        <v>177</v>
      </c>
      <c r="E450" s="259" t="s">
        <v>1</v>
      </c>
      <c r="F450" s="260" t="s">
        <v>1054</v>
      </c>
      <c r="G450" s="258"/>
      <c r="H450" s="261">
        <v>13.949999999999999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7" t="s">
        <v>177</v>
      </c>
      <c r="AU450" s="267" t="s">
        <v>82</v>
      </c>
      <c r="AV450" s="14" t="s">
        <v>82</v>
      </c>
      <c r="AW450" s="14" t="s">
        <v>30</v>
      </c>
      <c r="AX450" s="14" t="s">
        <v>73</v>
      </c>
      <c r="AY450" s="267" t="s">
        <v>164</v>
      </c>
    </row>
    <row r="451" s="13" customFormat="1">
      <c r="A451" s="13"/>
      <c r="B451" s="247"/>
      <c r="C451" s="248"/>
      <c r="D451" s="240" t="s">
        <v>177</v>
      </c>
      <c r="E451" s="249" t="s">
        <v>1</v>
      </c>
      <c r="F451" s="250" t="s">
        <v>1055</v>
      </c>
      <c r="G451" s="248"/>
      <c r="H451" s="249" t="s">
        <v>1</v>
      </c>
      <c r="I451" s="251"/>
      <c r="J451" s="248"/>
      <c r="K451" s="248"/>
      <c r="L451" s="252"/>
      <c r="M451" s="253"/>
      <c r="N451" s="254"/>
      <c r="O451" s="254"/>
      <c r="P451" s="254"/>
      <c r="Q451" s="254"/>
      <c r="R451" s="254"/>
      <c r="S451" s="254"/>
      <c r="T451" s="25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6" t="s">
        <v>177</v>
      </c>
      <c r="AU451" s="256" t="s">
        <v>82</v>
      </c>
      <c r="AV451" s="13" t="s">
        <v>80</v>
      </c>
      <c r="AW451" s="13" t="s">
        <v>30</v>
      </c>
      <c r="AX451" s="13" t="s">
        <v>73</v>
      </c>
      <c r="AY451" s="256" t="s">
        <v>164</v>
      </c>
    </row>
    <row r="452" s="14" customFormat="1">
      <c r="A452" s="14"/>
      <c r="B452" s="257"/>
      <c r="C452" s="258"/>
      <c r="D452" s="240" t="s">
        <v>177</v>
      </c>
      <c r="E452" s="259" t="s">
        <v>1</v>
      </c>
      <c r="F452" s="260" t="s">
        <v>1056</v>
      </c>
      <c r="G452" s="258"/>
      <c r="H452" s="261">
        <v>19.800000000000001</v>
      </c>
      <c r="I452" s="262"/>
      <c r="J452" s="258"/>
      <c r="K452" s="258"/>
      <c r="L452" s="263"/>
      <c r="M452" s="264"/>
      <c r="N452" s="265"/>
      <c r="O452" s="265"/>
      <c r="P452" s="265"/>
      <c r="Q452" s="265"/>
      <c r="R452" s="265"/>
      <c r="S452" s="265"/>
      <c r="T452" s="26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7" t="s">
        <v>177</v>
      </c>
      <c r="AU452" s="267" t="s">
        <v>82</v>
      </c>
      <c r="AV452" s="14" t="s">
        <v>82</v>
      </c>
      <c r="AW452" s="14" t="s">
        <v>30</v>
      </c>
      <c r="AX452" s="14" t="s">
        <v>73</v>
      </c>
      <c r="AY452" s="267" t="s">
        <v>164</v>
      </c>
    </row>
    <row r="453" s="13" customFormat="1">
      <c r="A453" s="13"/>
      <c r="B453" s="247"/>
      <c r="C453" s="248"/>
      <c r="D453" s="240" t="s">
        <v>177</v>
      </c>
      <c r="E453" s="249" t="s">
        <v>1</v>
      </c>
      <c r="F453" s="250" t="s">
        <v>1057</v>
      </c>
      <c r="G453" s="248"/>
      <c r="H453" s="249" t="s">
        <v>1</v>
      </c>
      <c r="I453" s="251"/>
      <c r="J453" s="248"/>
      <c r="K453" s="248"/>
      <c r="L453" s="252"/>
      <c r="M453" s="253"/>
      <c r="N453" s="254"/>
      <c r="O453" s="254"/>
      <c r="P453" s="254"/>
      <c r="Q453" s="254"/>
      <c r="R453" s="254"/>
      <c r="S453" s="254"/>
      <c r="T453" s="25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6" t="s">
        <v>177</v>
      </c>
      <c r="AU453" s="256" t="s">
        <v>82</v>
      </c>
      <c r="AV453" s="13" t="s">
        <v>80</v>
      </c>
      <c r="AW453" s="13" t="s">
        <v>30</v>
      </c>
      <c r="AX453" s="13" t="s">
        <v>73</v>
      </c>
      <c r="AY453" s="256" t="s">
        <v>164</v>
      </c>
    </row>
    <row r="454" s="14" customFormat="1">
      <c r="A454" s="14"/>
      <c r="B454" s="257"/>
      <c r="C454" s="258"/>
      <c r="D454" s="240" t="s">
        <v>177</v>
      </c>
      <c r="E454" s="259" t="s">
        <v>1</v>
      </c>
      <c r="F454" s="260" t="s">
        <v>958</v>
      </c>
      <c r="G454" s="258"/>
      <c r="H454" s="261">
        <v>106.59999999999999</v>
      </c>
      <c r="I454" s="262"/>
      <c r="J454" s="258"/>
      <c r="K454" s="258"/>
      <c r="L454" s="263"/>
      <c r="M454" s="264"/>
      <c r="N454" s="265"/>
      <c r="O454" s="265"/>
      <c r="P454" s="265"/>
      <c r="Q454" s="265"/>
      <c r="R454" s="265"/>
      <c r="S454" s="265"/>
      <c r="T454" s="26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7" t="s">
        <v>177</v>
      </c>
      <c r="AU454" s="267" t="s">
        <v>82</v>
      </c>
      <c r="AV454" s="14" t="s">
        <v>82</v>
      </c>
      <c r="AW454" s="14" t="s">
        <v>30</v>
      </c>
      <c r="AX454" s="14" t="s">
        <v>73</v>
      </c>
      <c r="AY454" s="267" t="s">
        <v>164</v>
      </c>
    </row>
    <row r="455" s="15" customFormat="1">
      <c r="A455" s="15"/>
      <c r="B455" s="268"/>
      <c r="C455" s="269"/>
      <c r="D455" s="240" t="s">
        <v>177</v>
      </c>
      <c r="E455" s="270" t="s">
        <v>1</v>
      </c>
      <c r="F455" s="271" t="s">
        <v>182</v>
      </c>
      <c r="G455" s="269"/>
      <c r="H455" s="272">
        <v>318.863</v>
      </c>
      <c r="I455" s="273"/>
      <c r="J455" s="269"/>
      <c r="K455" s="269"/>
      <c r="L455" s="274"/>
      <c r="M455" s="275"/>
      <c r="N455" s="276"/>
      <c r="O455" s="276"/>
      <c r="P455" s="276"/>
      <c r="Q455" s="276"/>
      <c r="R455" s="276"/>
      <c r="S455" s="276"/>
      <c r="T455" s="277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8" t="s">
        <v>177</v>
      </c>
      <c r="AU455" s="278" t="s">
        <v>82</v>
      </c>
      <c r="AV455" s="15" t="s">
        <v>171</v>
      </c>
      <c r="AW455" s="15" t="s">
        <v>30</v>
      </c>
      <c r="AX455" s="15" t="s">
        <v>80</v>
      </c>
      <c r="AY455" s="278" t="s">
        <v>164</v>
      </c>
    </row>
    <row r="456" s="2" customFormat="1" ht="21.75" customHeight="1">
      <c r="A456" s="38"/>
      <c r="B456" s="39"/>
      <c r="C456" s="227" t="s">
        <v>1058</v>
      </c>
      <c r="D456" s="227" t="s">
        <v>166</v>
      </c>
      <c r="E456" s="228" t="s">
        <v>1059</v>
      </c>
      <c r="F456" s="229" t="s">
        <v>1060</v>
      </c>
      <c r="G456" s="230" t="s">
        <v>169</v>
      </c>
      <c r="H456" s="231">
        <v>117.82899999999999</v>
      </c>
      <c r="I456" s="232"/>
      <c r="J456" s="233">
        <f>ROUND(I456*H456,2)</f>
        <v>0</v>
      </c>
      <c r="K456" s="229" t="s">
        <v>170</v>
      </c>
      <c r="L456" s="44"/>
      <c r="M456" s="234" t="s">
        <v>1</v>
      </c>
      <c r="N456" s="235" t="s">
        <v>38</v>
      </c>
      <c r="O456" s="91"/>
      <c r="P456" s="236">
        <f>O456*H456</f>
        <v>0</v>
      </c>
      <c r="Q456" s="236">
        <v>0</v>
      </c>
      <c r="R456" s="236">
        <f>Q456*H456</f>
        <v>0</v>
      </c>
      <c r="S456" s="236">
        <v>0</v>
      </c>
      <c r="T456" s="237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8" t="s">
        <v>171</v>
      </c>
      <c r="AT456" s="238" t="s">
        <v>166</v>
      </c>
      <c r="AU456" s="238" t="s">
        <v>82</v>
      </c>
      <c r="AY456" s="17" t="s">
        <v>164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7" t="s">
        <v>80</v>
      </c>
      <c r="BK456" s="239">
        <f>ROUND(I456*H456,2)</f>
        <v>0</v>
      </c>
      <c r="BL456" s="17" t="s">
        <v>171</v>
      </c>
      <c r="BM456" s="238" t="s">
        <v>1061</v>
      </c>
    </row>
    <row r="457" s="2" customFormat="1">
      <c r="A457" s="38"/>
      <c r="B457" s="39"/>
      <c r="C457" s="40"/>
      <c r="D457" s="240" t="s">
        <v>173</v>
      </c>
      <c r="E457" s="40"/>
      <c r="F457" s="241" t="s">
        <v>1060</v>
      </c>
      <c r="G457" s="40"/>
      <c r="H457" s="40"/>
      <c r="I457" s="242"/>
      <c r="J457" s="40"/>
      <c r="K457" s="40"/>
      <c r="L457" s="44"/>
      <c r="M457" s="243"/>
      <c r="N457" s="244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173</v>
      </c>
      <c r="AU457" s="17" t="s">
        <v>82</v>
      </c>
    </row>
    <row r="458" s="2" customFormat="1">
      <c r="A458" s="38"/>
      <c r="B458" s="39"/>
      <c r="C458" s="40"/>
      <c r="D458" s="245" t="s">
        <v>175</v>
      </c>
      <c r="E458" s="40"/>
      <c r="F458" s="246" t="s">
        <v>1062</v>
      </c>
      <c r="G458" s="40"/>
      <c r="H458" s="40"/>
      <c r="I458" s="242"/>
      <c r="J458" s="40"/>
      <c r="K458" s="40"/>
      <c r="L458" s="44"/>
      <c r="M458" s="243"/>
      <c r="N458" s="244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175</v>
      </c>
      <c r="AU458" s="17" t="s">
        <v>82</v>
      </c>
    </row>
    <row r="459" s="2" customFormat="1">
      <c r="A459" s="38"/>
      <c r="B459" s="39"/>
      <c r="C459" s="40"/>
      <c r="D459" s="240" t="s">
        <v>206</v>
      </c>
      <c r="E459" s="40"/>
      <c r="F459" s="279" t="s">
        <v>1063</v>
      </c>
      <c r="G459" s="40"/>
      <c r="H459" s="40"/>
      <c r="I459" s="242"/>
      <c r="J459" s="40"/>
      <c r="K459" s="40"/>
      <c r="L459" s="44"/>
      <c r="M459" s="243"/>
      <c r="N459" s="244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206</v>
      </c>
      <c r="AU459" s="17" t="s">
        <v>82</v>
      </c>
    </row>
    <row r="460" s="14" customFormat="1">
      <c r="A460" s="14"/>
      <c r="B460" s="257"/>
      <c r="C460" s="258"/>
      <c r="D460" s="240" t="s">
        <v>177</v>
      </c>
      <c r="E460" s="259" t="s">
        <v>1</v>
      </c>
      <c r="F460" s="260" t="s">
        <v>1064</v>
      </c>
      <c r="G460" s="258"/>
      <c r="H460" s="261">
        <v>117.82899999999999</v>
      </c>
      <c r="I460" s="262"/>
      <c r="J460" s="258"/>
      <c r="K460" s="258"/>
      <c r="L460" s="263"/>
      <c r="M460" s="264"/>
      <c r="N460" s="265"/>
      <c r="O460" s="265"/>
      <c r="P460" s="265"/>
      <c r="Q460" s="265"/>
      <c r="R460" s="265"/>
      <c r="S460" s="265"/>
      <c r="T460" s="26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7" t="s">
        <v>177</v>
      </c>
      <c r="AU460" s="267" t="s">
        <v>82</v>
      </c>
      <c r="AV460" s="14" t="s">
        <v>82</v>
      </c>
      <c r="AW460" s="14" t="s">
        <v>30</v>
      </c>
      <c r="AX460" s="14" t="s">
        <v>80</v>
      </c>
      <c r="AY460" s="267" t="s">
        <v>164</v>
      </c>
    </row>
    <row r="461" s="2" customFormat="1" ht="24.15" customHeight="1">
      <c r="A461" s="38"/>
      <c r="B461" s="39"/>
      <c r="C461" s="227" t="s">
        <v>1065</v>
      </c>
      <c r="D461" s="227" t="s">
        <v>166</v>
      </c>
      <c r="E461" s="228" t="s">
        <v>1066</v>
      </c>
      <c r="F461" s="229" t="s">
        <v>1067</v>
      </c>
      <c r="G461" s="230" t="s">
        <v>169</v>
      </c>
      <c r="H461" s="231">
        <v>37.920000000000002</v>
      </c>
      <c r="I461" s="232"/>
      <c r="J461" s="233">
        <f>ROUND(I461*H461,2)</f>
        <v>0</v>
      </c>
      <c r="K461" s="229" t="s">
        <v>170</v>
      </c>
      <c r="L461" s="44"/>
      <c r="M461" s="234" t="s">
        <v>1</v>
      </c>
      <c r="N461" s="235" t="s">
        <v>38</v>
      </c>
      <c r="O461" s="91"/>
      <c r="P461" s="236">
        <f>O461*H461</f>
        <v>0</v>
      </c>
      <c r="Q461" s="236">
        <v>0</v>
      </c>
      <c r="R461" s="236">
        <f>Q461*H461</f>
        <v>0</v>
      </c>
      <c r="S461" s="236">
        <v>0.077899999999999997</v>
      </c>
      <c r="T461" s="237">
        <f>S461*H461</f>
        <v>2.9539680000000001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8" t="s">
        <v>171</v>
      </c>
      <c r="AT461" s="238" t="s">
        <v>166</v>
      </c>
      <c r="AU461" s="238" t="s">
        <v>82</v>
      </c>
      <c r="AY461" s="17" t="s">
        <v>164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7" t="s">
        <v>80</v>
      </c>
      <c r="BK461" s="239">
        <f>ROUND(I461*H461,2)</f>
        <v>0</v>
      </c>
      <c r="BL461" s="17" t="s">
        <v>171</v>
      </c>
      <c r="BM461" s="238" t="s">
        <v>1068</v>
      </c>
    </row>
    <row r="462" s="2" customFormat="1">
      <c r="A462" s="38"/>
      <c r="B462" s="39"/>
      <c r="C462" s="40"/>
      <c r="D462" s="240" t="s">
        <v>173</v>
      </c>
      <c r="E462" s="40"/>
      <c r="F462" s="241" t="s">
        <v>1069</v>
      </c>
      <c r="G462" s="40"/>
      <c r="H462" s="40"/>
      <c r="I462" s="242"/>
      <c r="J462" s="40"/>
      <c r="K462" s="40"/>
      <c r="L462" s="44"/>
      <c r="M462" s="243"/>
      <c r="N462" s="244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173</v>
      </c>
      <c r="AU462" s="17" t="s">
        <v>82</v>
      </c>
    </row>
    <row r="463" s="2" customFormat="1">
      <c r="A463" s="38"/>
      <c r="B463" s="39"/>
      <c r="C463" s="40"/>
      <c r="D463" s="245" t="s">
        <v>175</v>
      </c>
      <c r="E463" s="40"/>
      <c r="F463" s="246" t="s">
        <v>1070</v>
      </c>
      <c r="G463" s="40"/>
      <c r="H463" s="40"/>
      <c r="I463" s="242"/>
      <c r="J463" s="40"/>
      <c r="K463" s="40"/>
      <c r="L463" s="44"/>
      <c r="M463" s="243"/>
      <c r="N463" s="244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175</v>
      </c>
      <c r="AU463" s="17" t="s">
        <v>82</v>
      </c>
    </row>
    <row r="464" s="13" customFormat="1">
      <c r="A464" s="13"/>
      <c r="B464" s="247"/>
      <c r="C464" s="248"/>
      <c r="D464" s="240" t="s">
        <v>177</v>
      </c>
      <c r="E464" s="249" t="s">
        <v>1</v>
      </c>
      <c r="F464" s="250" t="s">
        <v>1071</v>
      </c>
      <c r="G464" s="248"/>
      <c r="H464" s="249" t="s">
        <v>1</v>
      </c>
      <c r="I464" s="251"/>
      <c r="J464" s="248"/>
      <c r="K464" s="248"/>
      <c r="L464" s="252"/>
      <c r="M464" s="253"/>
      <c r="N464" s="254"/>
      <c r="O464" s="254"/>
      <c r="P464" s="254"/>
      <c r="Q464" s="254"/>
      <c r="R464" s="254"/>
      <c r="S464" s="254"/>
      <c r="T464" s="25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6" t="s">
        <v>177</v>
      </c>
      <c r="AU464" s="256" t="s">
        <v>82</v>
      </c>
      <c r="AV464" s="13" t="s">
        <v>80</v>
      </c>
      <c r="AW464" s="13" t="s">
        <v>30</v>
      </c>
      <c r="AX464" s="13" t="s">
        <v>73</v>
      </c>
      <c r="AY464" s="256" t="s">
        <v>164</v>
      </c>
    </row>
    <row r="465" s="14" customFormat="1">
      <c r="A465" s="14"/>
      <c r="B465" s="257"/>
      <c r="C465" s="258"/>
      <c r="D465" s="240" t="s">
        <v>177</v>
      </c>
      <c r="E465" s="259" t="s">
        <v>1</v>
      </c>
      <c r="F465" s="260" t="s">
        <v>1072</v>
      </c>
      <c r="G465" s="258"/>
      <c r="H465" s="261">
        <v>5.9400000000000004</v>
      </c>
      <c r="I465" s="262"/>
      <c r="J465" s="258"/>
      <c r="K465" s="258"/>
      <c r="L465" s="263"/>
      <c r="M465" s="264"/>
      <c r="N465" s="265"/>
      <c r="O465" s="265"/>
      <c r="P465" s="265"/>
      <c r="Q465" s="265"/>
      <c r="R465" s="265"/>
      <c r="S465" s="265"/>
      <c r="T465" s="26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7" t="s">
        <v>177</v>
      </c>
      <c r="AU465" s="267" t="s">
        <v>82</v>
      </c>
      <c r="AV465" s="14" t="s">
        <v>82</v>
      </c>
      <c r="AW465" s="14" t="s">
        <v>30</v>
      </c>
      <c r="AX465" s="14" t="s">
        <v>73</v>
      </c>
      <c r="AY465" s="267" t="s">
        <v>164</v>
      </c>
    </row>
    <row r="466" s="13" customFormat="1">
      <c r="A466" s="13"/>
      <c r="B466" s="247"/>
      <c r="C466" s="248"/>
      <c r="D466" s="240" t="s">
        <v>177</v>
      </c>
      <c r="E466" s="249" t="s">
        <v>1</v>
      </c>
      <c r="F466" s="250" t="s">
        <v>1073</v>
      </c>
      <c r="G466" s="248"/>
      <c r="H466" s="249" t="s">
        <v>1</v>
      </c>
      <c r="I466" s="251"/>
      <c r="J466" s="248"/>
      <c r="K466" s="248"/>
      <c r="L466" s="252"/>
      <c r="M466" s="253"/>
      <c r="N466" s="254"/>
      <c r="O466" s="254"/>
      <c r="P466" s="254"/>
      <c r="Q466" s="254"/>
      <c r="R466" s="254"/>
      <c r="S466" s="254"/>
      <c r="T466" s="25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6" t="s">
        <v>177</v>
      </c>
      <c r="AU466" s="256" t="s">
        <v>82</v>
      </c>
      <c r="AV466" s="13" t="s">
        <v>80</v>
      </c>
      <c r="AW466" s="13" t="s">
        <v>30</v>
      </c>
      <c r="AX466" s="13" t="s">
        <v>73</v>
      </c>
      <c r="AY466" s="256" t="s">
        <v>164</v>
      </c>
    </row>
    <row r="467" s="14" customFormat="1">
      <c r="A467" s="14"/>
      <c r="B467" s="257"/>
      <c r="C467" s="258"/>
      <c r="D467" s="240" t="s">
        <v>177</v>
      </c>
      <c r="E467" s="259" t="s">
        <v>1</v>
      </c>
      <c r="F467" s="260" t="s">
        <v>1074</v>
      </c>
      <c r="G467" s="258"/>
      <c r="H467" s="261">
        <v>31.98</v>
      </c>
      <c r="I467" s="262"/>
      <c r="J467" s="258"/>
      <c r="K467" s="258"/>
      <c r="L467" s="263"/>
      <c r="M467" s="264"/>
      <c r="N467" s="265"/>
      <c r="O467" s="265"/>
      <c r="P467" s="265"/>
      <c r="Q467" s="265"/>
      <c r="R467" s="265"/>
      <c r="S467" s="265"/>
      <c r="T467" s="26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7" t="s">
        <v>177</v>
      </c>
      <c r="AU467" s="267" t="s">
        <v>82</v>
      </c>
      <c r="AV467" s="14" t="s">
        <v>82</v>
      </c>
      <c r="AW467" s="14" t="s">
        <v>30</v>
      </c>
      <c r="AX467" s="14" t="s">
        <v>73</v>
      </c>
      <c r="AY467" s="267" t="s">
        <v>164</v>
      </c>
    </row>
    <row r="468" s="15" customFormat="1">
      <c r="A468" s="15"/>
      <c r="B468" s="268"/>
      <c r="C468" s="269"/>
      <c r="D468" s="240" t="s">
        <v>177</v>
      </c>
      <c r="E468" s="270" t="s">
        <v>1</v>
      </c>
      <c r="F468" s="271" t="s">
        <v>182</v>
      </c>
      <c r="G468" s="269"/>
      <c r="H468" s="272">
        <v>37.920000000000002</v>
      </c>
      <c r="I468" s="273"/>
      <c r="J468" s="269"/>
      <c r="K468" s="269"/>
      <c r="L468" s="274"/>
      <c r="M468" s="275"/>
      <c r="N468" s="276"/>
      <c r="O468" s="276"/>
      <c r="P468" s="276"/>
      <c r="Q468" s="276"/>
      <c r="R468" s="276"/>
      <c r="S468" s="276"/>
      <c r="T468" s="277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8" t="s">
        <v>177</v>
      </c>
      <c r="AU468" s="278" t="s">
        <v>82</v>
      </c>
      <c r="AV468" s="15" t="s">
        <v>171</v>
      </c>
      <c r="AW468" s="15" t="s">
        <v>30</v>
      </c>
      <c r="AX468" s="15" t="s">
        <v>80</v>
      </c>
      <c r="AY468" s="278" t="s">
        <v>164</v>
      </c>
    </row>
    <row r="469" s="2" customFormat="1" ht="24.15" customHeight="1">
      <c r="A469" s="38"/>
      <c r="B469" s="39"/>
      <c r="C469" s="227" t="s">
        <v>1075</v>
      </c>
      <c r="D469" s="227" t="s">
        <v>166</v>
      </c>
      <c r="E469" s="228" t="s">
        <v>1076</v>
      </c>
      <c r="F469" s="229" t="s">
        <v>1077</v>
      </c>
      <c r="G469" s="230" t="s">
        <v>169</v>
      </c>
      <c r="H469" s="231">
        <v>57.271999999999998</v>
      </c>
      <c r="I469" s="232"/>
      <c r="J469" s="233">
        <f>ROUND(I469*H469,2)</f>
        <v>0</v>
      </c>
      <c r="K469" s="229" t="s">
        <v>170</v>
      </c>
      <c r="L469" s="44"/>
      <c r="M469" s="234" t="s">
        <v>1</v>
      </c>
      <c r="N469" s="235" t="s">
        <v>38</v>
      </c>
      <c r="O469" s="91"/>
      <c r="P469" s="236">
        <f>O469*H469</f>
        <v>0</v>
      </c>
      <c r="Q469" s="236">
        <v>0</v>
      </c>
      <c r="R469" s="236">
        <f>Q469*H469</f>
        <v>0</v>
      </c>
      <c r="S469" s="236">
        <v>0.1225</v>
      </c>
      <c r="T469" s="237">
        <f>S469*H469</f>
        <v>7.0158199999999997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8" t="s">
        <v>171</v>
      </c>
      <c r="AT469" s="238" t="s">
        <v>166</v>
      </c>
      <c r="AU469" s="238" t="s">
        <v>82</v>
      </c>
      <c r="AY469" s="17" t="s">
        <v>164</v>
      </c>
      <c r="BE469" s="239">
        <f>IF(N469="základní",J469,0)</f>
        <v>0</v>
      </c>
      <c r="BF469" s="239">
        <f>IF(N469="snížená",J469,0)</f>
        <v>0</v>
      </c>
      <c r="BG469" s="239">
        <f>IF(N469="zákl. přenesená",J469,0)</f>
        <v>0</v>
      </c>
      <c r="BH469" s="239">
        <f>IF(N469="sníž. přenesená",J469,0)</f>
        <v>0</v>
      </c>
      <c r="BI469" s="239">
        <f>IF(N469="nulová",J469,0)</f>
        <v>0</v>
      </c>
      <c r="BJ469" s="17" t="s">
        <v>80</v>
      </c>
      <c r="BK469" s="239">
        <f>ROUND(I469*H469,2)</f>
        <v>0</v>
      </c>
      <c r="BL469" s="17" t="s">
        <v>171</v>
      </c>
      <c r="BM469" s="238" t="s">
        <v>1078</v>
      </c>
    </row>
    <row r="470" s="2" customFormat="1">
      <c r="A470" s="38"/>
      <c r="B470" s="39"/>
      <c r="C470" s="40"/>
      <c r="D470" s="240" t="s">
        <v>173</v>
      </c>
      <c r="E470" s="40"/>
      <c r="F470" s="241" t="s">
        <v>1079</v>
      </c>
      <c r="G470" s="40"/>
      <c r="H470" s="40"/>
      <c r="I470" s="242"/>
      <c r="J470" s="40"/>
      <c r="K470" s="40"/>
      <c r="L470" s="44"/>
      <c r="M470" s="243"/>
      <c r="N470" s="244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173</v>
      </c>
      <c r="AU470" s="17" t="s">
        <v>82</v>
      </c>
    </row>
    <row r="471" s="2" customFormat="1">
      <c r="A471" s="38"/>
      <c r="B471" s="39"/>
      <c r="C471" s="40"/>
      <c r="D471" s="245" t="s">
        <v>175</v>
      </c>
      <c r="E471" s="40"/>
      <c r="F471" s="246" t="s">
        <v>1080</v>
      </c>
      <c r="G471" s="40"/>
      <c r="H471" s="40"/>
      <c r="I471" s="242"/>
      <c r="J471" s="40"/>
      <c r="K471" s="40"/>
      <c r="L471" s="44"/>
      <c r="M471" s="243"/>
      <c r="N471" s="244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175</v>
      </c>
      <c r="AU471" s="17" t="s">
        <v>82</v>
      </c>
    </row>
    <row r="472" s="13" customFormat="1">
      <c r="A472" s="13"/>
      <c r="B472" s="247"/>
      <c r="C472" s="248"/>
      <c r="D472" s="240" t="s">
        <v>177</v>
      </c>
      <c r="E472" s="249" t="s">
        <v>1</v>
      </c>
      <c r="F472" s="250" t="s">
        <v>1081</v>
      </c>
      <c r="G472" s="248"/>
      <c r="H472" s="249" t="s">
        <v>1</v>
      </c>
      <c r="I472" s="251"/>
      <c r="J472" s="248"/>
      <c r="K472" s="248"/>
      <c r="L472" s="252"/>
      <c r="M472" s="253"/>
      <c r="N472" s="254"/>
      <c r="O472" s="254"/>
      <c r="P472" s="254"/>
      <c r="Q472" s="254"/>
      <c r="R472" s="254"/>
      <c r="S472" s="254"/>
      <c r="T472" s="25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6" t="s">
        <v>177</v>
      </c>
      <c r="AU472" s="256" t="s">
        <v>82</v>
      </c>
      <c r="AV472" s="13" t="s">
        <v>80</v>
      </c>
      <c r="AW472" s="13" t="s">
        <v>30</v>
      </c>
      <c r="AX472" s="13" t="s">
        <v>73</v>
      </c>
      <c r="AY472" s="256" t="s">
        <v>164</v>
      </c>
    </row>
    <row r="473" s="14" customFormat="1">
      <c r="A473" s="14"/>
      <c r="B473" s="257"/>
      <c r="C473" s="258"/>
      <c r="D473" s="240" t="s">
        <v>177</v>
      </c>
      <c r="E473" s="259" t="s">
        <v>1</v>
      </c>
      <c r="F473" s="260" t="s">
        <v>1082</v>
      </c>
      <c r="G473" s="258"/>
      <c r="H473" s="261">
        <v>21.922999999999998</v>
      </c>
      <c r="I473" s="262"/>
      <c r="J473" s="258"/>
      <c r="K473" s="258"/>
      <c r="L473" s="263"/>
      <c r="M473" s="264"/>
      <c r="N473" s="265"/>
      <c r="O473" s="265"/>
      <c r="P473" s="265"/>
      <c r="Q473" s="265"/>
      <c r="R473" s="265"/>
      <c r="S473" s="265"/>
      <c r="T473" s="26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7" t="s">
        <v>177</v>
      </c>
      <c r="AU473" s="267" t="s">
        <v>82</v>
      </c>
      <c r="AV473" s="14" t="s">
        <v>82</v>
      </c>
      <c r="AW473" s="14" t="s">
        <v>30</v>
      </c>
      <c r="AX473" s="14" t="s">
        <v>73</v>
      </c>
      <c r="AY473" s="267" t="s">
        <v>164</v>
      </c>
    </row>
    <row r="474" s="13" customFormat="1">
      <c r="A474" s="13"/>
      <c r="B474" s="247"/>
      <c r="C474" s="248"/>
      <c r="D474" s="240" t="s">
        <v>177</v>
      </c>
      <c r="E474" s="249" t="s">
        <v>1</v>
      </c>
      <c r="F474" s="250" t="s">
        <v>1083</v>
      </c>
      <c r="G474" s="248"/>
      <c r="H474" s="249" t="s">
        <v>1</v>
      </c>
      <c r="I474" s="251"/>
      <c r="J474" s="248"/>
      <c r="K474" s="248"/>
      <c r="L474" s="252"/>
      <c r="M474" s="253"/>
      <c r="N474" s="254"/>
      <c r="O474" s="254"/>
      <c r="P474" s="254"/>
      <c r="Q474" s="254"/>
      <c r="R474" s="254"/>
      <c r="S474" s="254"/>
      <c r="T474" s="25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6" t="s">
        <v>177</v>
      </c>
      <c r="AU474" s="256" t="s">
        <v>82</v>
      </c>
      <c r="AV474" s="13" t="s">
        <v>80</v>
      </c>
      <c r="AW474" s="13" t="s">
        <v>30</v>
      </c>
      <c r="AX474" s="13" t="s">
        <v>73</v>
      </c>
      <c r="AY474" s="256" t="s">
        <v>164</v>
      </c>
    </row>
    <row r="475" s="14" customFormat="1">
      <c r="A475" s="14"/>
      <c r="B475" s="257"/>
      <c r="C475" s="258"/>
      <c r="D475" s="240" t="s">
        <v>177</v>
      </c>
      <c r="E475" s="259" t="s">
        <v>1</v>
      </c>
      <c r="F475" s="260" t="s">
        <v>1084</v>
      </c>
      <c r="G475" s="258"/>
      <c r="H475" s="261">
        <v>35.348999999999997</v>
      </c>
      <c r="I475" s="262"/>
      <c r="J475" s="258"/>
      <c r="K475" s="258"/>
      <c r="L475" s="263"/>
      <c r="M475" s="264"/>
      <c r="N475" s="265"/>
      <c r="O475" s="265"/>
      <c r="P475" s="265"/>
      <c r="Q475" s="265"/>
      <c r="R475" s="265"/>
      <c r="S475" s="265"/>
      <c r="T475" s="26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7" t="s">
        <v>177</v>
      </c>
      <c r="AU475" s="267" t="s">
        <v>82</v>
      </c>
      <c r="AV475" s="14" t="s">
        <v>82</v>
      </c>
      <c r="AW475" s="14" t="s">
        <v>30</v>
      </c>
      <c r="AX475" s="14" t="s">
        <v>73</v>
      </c>
      <c r="AY475" s="267" t="s">
        <v>164</v>
      </c>
    </row>
    <row r="476" s="15" customFormat="1">
      <c r="A476" s="15"/>
      <c r="B476" s="268"/>
      <c r="C476" s="269"/>
      <c r="D476" s="240" t="s">
        <v>177</v>
      </c>
      <c r="E476" s="270" t="s">
        <v>1</v>
      </c>
      <c r="F476" s="271" t="s">
        <v>182</v>
      </c>
      <c r="G476" s="269"/>
      <c r="H476" s="272">
        <v>57.271999999999998</v>
      </c>
      <c r="I476" s="273"/>
      <c r="J476" s="269"/>
      <c r="K476" s="269"/>
      <c r="L476" s="274"/>
      <c r="M476" s="275"/>
      <c r="N476" s="276"/>
      <c r="O476" s="276"/>
      <c r="P476" s="276"/>
      <c r="Q476" s="276"/>
      <c r="R476" s="276"/>
      <c r="S476" s="276"/>
      <c r="T476" s="27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8" t="s">
        <v>177</v>
      </c>
      <c r="AU476" s="278" t="s">
        <v>82</v>
      </c>
      <c r="AV476" s="15" t="s">
        <v>171</v>
      </c>
      <c r="AW476" s="15" t="s">
        <v>30</v>
      </c>
      <c r="AX476" s="15" t="s">
        <v>80</v>
      </c>
      <c r="AY476" s="278" t="s">
        <v>164</v>
      </c>
    </row>
    <row r="477" s="2" customFormat="1" ht="24.15" customHeight="1">
      <c r="A477" s="38"/>
      <c r="B477" s="39"/>
      <c r="C477" s="227" t="s">
        <v>1085</v>
      </c>
      <c r="D477" s="227" t="s">
        <v>166</v>
      </c>
      <c r="E477" s="228" t="s">
        <v>392</v>
      </c>
      <c r="F477" s="229" t="s">
        <v>393</v>
      </c>
      <c r="G477" s="230" t="s">
        <v>202</v>
      </c>
      <c r="H477" s="231">
        <v>19.533999999999999</v>
      </c>
      <c r="I477" s="232"/>
      <c r="J477" s="233">
        <f>ROUND(I477*H477,2)</f>
        <v>0</v>
      </c>
      <c r="K477" s="229" t="s">
        <v>170</v>
      </c>
      <c r="L477" s="44"/>
      <c r="M477" s="234" t="s">
        <v>1</v>
      </c>
      <c r="N477" s="235" t="s">
        <v>38</v>
      </c>
      <c r="O477" s="91"/>
      <c r="P477" s="236">
        <f>O477*H477</f>
        <v>0</v>
      </c>
      <c r="Q477" s="236">
        <v>0.50375000000000003</v>
      </c>
      <c r="R477" s="236">
        <f>Q477*H477</f>
        <v>9.8402525000000001</v>
      </c>
      <c r="S477" s="236">
        <v>2.5</v>
      </c>
      <c r="T477" s="237">
        <f>S477*H477</f>
        <v>48.834999999999994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8" t="s">
        <v>171</v>
      </c>
      <c r="AT477" s="238" t="s">
        <v>166</v>
      </c>
      <c r="AU477" s="238" t="s">
        <v>82</v>
      </c>
      <c r="AY477" s="17" t="s">
        <v>164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7" t="s">
        <v>80</v>
      </c>
      <c r="BK477" s="239">
        <f>ROUND(I477*H477,2)</f>
        <v>0</v>
      </c>
      <c r="BL477" s="17" t="s">
        <v>171</v>
      </c>
      <c r="BM477" s="238" t="s">
        <v>1086</v>
      </c>
    </row>
    <row r="478" s="2" customFormat="1">
      <c r="A478" s="38"/>
      <c r="B478" s="39"/>
      <c r="C478" s="40"/>
      <c r="D478" s="240" t="s">
        <v>173</v>
      </c>
      <c r="E478" s="40"/>
      <c r="F478" s="241" t="s">
        <v>395</v>
      </c>
      <c r="G478" s="40"/>
      <c r="H478" s="40"/>
      <c r="I478" s="242"/>
      <c r="J478" s="40"/>
      <c r="K478" s="40"/>
      <c r="L478" s="44"/>
      <c r="M478" s="243"/>
      <c r="N478" s="244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173</v>
      </c>
      <c r="AU478" s="17" t="s">
        <v>82</v>
      </c>
    </row>
    <row r="479" s="2" customFormat="1">
      <c r="A479" s="38"/>
      <c r="B479" s="39"/>
      <c r="C479" s="40"/>
      <c r="D479" s="245" t="s">
        <v>175</v>
      </c>
      <c r="E479" s="40"/>
      <c r="F479" s="246" t="s">
        <v>396</v>
      </c>
      <c r="G479" s="40"/>
      <c r="H479" s="40"/>
      <c r="I479" s="242"/>
      <c r="J479" s="40"/>
      <c r="K479" s="40"/>
      <c r="L479" s="44"/>
      <c r="M479" s="243"/>
      <c r="N479" s="244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175</v>
      </c>
      <c r="AU479" s="17" t="s">
        <v>82</v>
      </c>
    </row>
    <row r="480" s="2" customFormat="1">
      <c r="A480" s="38"/>
      <c r="B480" s="39"/>
      <c r="C480" s="40"/>
      <c r="D480" s="240" t="s">
        <v>206</v>
      </c>
      <c r="E480" s="40"/>
      <c r="F480" s="279" t="s">
        <v>1087</v>
      </c>
      <c r="G480" s="40"/>
      <c r="H480" s="40"/>
      <c r="I480" s="242"/>
      <c r="J480" s="40"/>
      <c r="K480" s="40"/>
      <c r="L480" s="44"/>
      <c r="M480" s="243"/>
      <c r="N480" s="244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206</v>
      </c>
      <c r="AU480" s="17" t="s">
        <v>82</v>
      </c>
    </row>
    <row r="481" s="13" customFormat="1">
      <c r="A481" s="13"/>
      <c r="B481" s="247"/>
      <c r="C481" s="248"/>
      <c r="D481" s="240" t="s">
        <v>177</v>
      </c>
      <c r="E481" s="249" t="s">
        <v>1</v>
      </c>
      <c r="F481" s="250" t="s">
        <v>1088</v>
      </c>
      <c r="G481" s="248"/>
      <c r="H481" s="249" t="s">
        <v>1</v>
      </c>
      <c r="I481" s="251"/>
      <c r="J481" s="248"/>
      <c r="K481" s="248"/>
      <c r="L481" s="252"/>
      <c r="M481" s="253"/>
      <c r="N481" s="254"/>
      <c r="O481" s="254"/>
      <c r="P481" s="254"/>
      <c r="Q481" s="254"/>
      <c r="R481" s="254"/>
      <c r="S481" s="254"/>
      <c r="T481" s="25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6" t="s">
        <v>177</v>
      </c>
      <c r="AU481" s="256" t="s">
        <v>82</v>
      </c>
      <c r="AV481" s="13" t="s">
        <v>80</v>
      </c>
      <c r="AW481" s="13" t="s">
        <v>30</v>
      </c>
      <c r="AX481" s="13" t="s">
        <v>73</v>
      </c>
      <c r="AY481" s="256" t="s">
        <v>164</v>
      </c>
    </row>
    <row r="482" s="14" customFormat="1">
      <c r="A482" s="14"/>
      <c r="B482" s="257"/>
      <c r="C482" s="258"/>
      <c r="D482" s="240" t="s">
        <v>177</v>
      </c>
      <c r="E482" s="259" t="s">
        <v>1</v>
      </c>
      <c r="F482" s="260" t="s">
        <v>1089</v>
      </c>
      <c r="G482" s="258"/>
      <c r="H482" s="261">
        <v>2.0339999999999998</v>
      </c>
      <c r="I482" s="262"/>
      <c r="J482" s="258"/>
      <c r="K482" s="258"/>
      <c r="L482" s="263"/>
      <c r="M482" s="264"/>
      <c r="N482" s="265"/>
      <c r="O482" s="265"/>
      <c r="P482" s="265"/>
      <c r="Q482" s="265"/>
      <c r="R482" s="265"/>
      <c r="S482" s="265"/>
      <c r="T482" s="26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7" t="s">
        <v>177</v>
      </c>
      <c r="AU482" s="267" t="s">
        <v>82</v>
      </c>
      <c r="AV482" s="14" t="s">
        <v>82</v>
      </c>
      <c r="AW482" s="14" t="s">
        <v>30</v>
      </c>
      <c r="AX482" s="14" t="s">
        <v>73</v>
      </c>
      <c r="AY482" s="267" t="s">
        <v>164</v>
      </c>
    </row>
    <row r="483" s="13" customFormat="1">
      <c r="A483" s="13"/>
      <c r="B483" s="247"/>
      <c r="C483" s="248"/>
      <c r="D483" s="240" t="s">
        <v>177</v>
      </c>
      <c r="E483" s="249" t="s">
        <v>1</v>
      </c>
      <c r="F483" s="250" t="s">
        <v>1090</v>
      </c>
      <c r="G483" s="248"/>
      <c r="H483" s="249" t="s">
        <v>1</v>
      </c>
      <c r="I483" s="251"/>
      <c r="J483" s="248"/>
      <c r="K483" s="248"/>
      <c r="L483" s="252"/>
      <c r="M483" s="253"/>
      <c r="N483" s="254"/>
      <c r="O483" s="254"/>
      <c r="P483" s="254"/>
      <c r="Q483" s="254"/>
      <c r="R483" s="254"/>
      <c r="S483" s="254"/>
      <c r="T483" s="25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6" t="s">
        <v>177</v>
      </c>
      <c r="AU483" s="256" t="s">
        <v>82</v>
      </c>
      <c r="AV483" s="13" t="s">
        <v>80</v>
      </c>
      <c r="AW483" s="13" t="s">
        <v>30</v>
      </c>
      <c r="AX483" s="13" t="s">
        <v>73</v>
      </c>
      <c r="AY483" s="256" t="s">
        <v>164</v>
      </c>
    </row>
    <row r="484" s="14" customFormat="1">
      <c r="A484" s="14"/>
      <c r="B484" s="257"/>
      <c r="C484" s="258"/>
      <c r="D484" s="240" t="s">
        <v>177</v>
      </c>
      <c r="E484" s="259" t="s">
        <v>1</v>
      </c>
      <c r="F484" s="260" t="s">
        <v>82</v>
      </c>
      <c r="G484" s="258"/>
      <c r="H484" s="261">
        <v>2</v>
      </c>
      <c r="I484" s="262"/>
      <c r="J484" s="258"/>
      <c r="K484" s="258"/>
      <c r="L484" s="263"/>
      <c r="M484" s="264"/>
      <c r="N484" s="265"/>
      <c r="O484" s="265"/>
      <c r="P484" s="265"/>
      <c r="Q484" s="265"/>
      <c r="R484" s="265"/>
      <c r="S484" s="265"/>
      <c r="T484" s="26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7" t="s">
        <v>177</v>
      </c>
      <c r="AU484" s="267" t="s">
        <v>82</v>
      </c>
      <c r="AV484" s="14" t="s">
        <v>82</v>
      </c>
      <c r="AW484" s="14" t="s">
        <v>30</v>
      </c>
      <c r="AX484" s="14" t="s">
        <v>73</v>
      </c>
      <c r="AY484" s="267" t="s">
        <v>164</v>
      </c>
    </row>
    <row r="485" s="13" customFormat="1">
      <c r="A485" s="13"/>
      <c r="B485" s="247"/>
      <c r="C485" s="248"/>
      <c r="D485" s="240" t="s">
        <v>177</v>
      </c>
      <c r="E485" s="249" t="s">
        <v>1</v>
      </c>
      <c r="F485" s="250" t="s">
        <v>1091</v>
      </c>
      <c r="G485" s="248"/>
      <c r="H485" s="249" t="s">
        <v>1</v>
      </c>
      <c r="I485" s="251"/>
      <c r="J485" s="248"/>
      <c r="K485" s="248"/>
      <c r="L485" s="252"/>
      <c r="M485" s="253"/>
      <c r="N485" s="254"/>
      <c r="O485" s="254"/>
      <c r="P485" s="254"/>
      <c r="Q485" s="254"/>
      <c r="R485" s="254"/>
      <c r="S485" s="254"/>
      <c r="T485" s="25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6" t="s">
        <v>177</v>
      </c>
      <c r="AU485" s="256" t="s">
        <v>82</v>
      </c>
      <c r="AV485" s="13" t="s">
        <v>80</v>
      </c>
      <c r="AW485" s="13" t="s">
        <v>30</v>
      </c>
      <c r="AX485" s="13" t="s">
        <v>73</v>
      </c>
      <c r="AY485" s="256" t="s">
        <v>164</v>
      </c>
    </row>
    <row r="486" s="14" customFormat="1">
      <c r="A486" s="14"/>
      <c r="B486" s="257"/>
      <c r="C486" s="258"/>
      <c r="D486" s="240" t="s">
        <v>177</v>
      </c>
      <c r="E486" s="259" t="s">
        <v>1</v>
      </c>
      <c r="F486" s="260" t="s">
        <v>82</v>
      </c>
      <c r="G486" s="258"/>
      <c r="H486" s="261">
        <v>2</v>
      </c>
      <c r="I486" s="262"/>
      <c r="J486" s="258"/>
      <c r="K486" s="258"/>
      <c r="L486" s="263"/>
      <c r="M486" s="264"/>
      <c r="N486" s="265"/>
      <c r="O486" s="265"/>
      <c r="P486" s="265"/>
      <c r="Q486" s="265"/>
      <c r="R486" s="265"/>
      <c r="S486" s="265"/>
      <c r="T486" s="26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7" t="s">
        <v>177</v>
      </c>
      <c r="AU486" s="267" t="s">
        <v>82</v>
      </c>
      <c r="AV486" s="14" t="s">
        <v>82</v>
      </c>
      <c r="AW486" s="14" t="s">
        <v>30</v>
      </c>
      <c r="AX486" s="14" t="s">
        <v>73</v>
      </c>
      <c r="AY486" s="267" t="s">
        <v>164</v>
      </c>
    </row>
    <row r="487" s="13" customFormat="1">
      <c r="A487" s="13"/>
      <c r="B487" s="247"/>
      <c r="C487" s="248"/>
      <c r="D487" s="240" t="s">
        <v>177</v>
      </c>
      <c r="E487" s="249" t="s">
        <v>1</v>
      </c>
      <c r="F487" s="250" t="s">
        <v>1092</v>
      </c>
      <c r="G487" s="248"/>
      <c r="H487" s="249" t="s">
        <v>1</v>
      </c>
      <c r="I487" s="251"/>
      <c r="J487" s="248"/>
      <c r="K487" s="248"/>
      <c r="L487" s="252"/>
      <c r="M487" s="253"/>
      <c r="N487" s="254"/>
      <c r="O487" s="254"/>
      <c r="P487" s="254"/>
      <c r="Q487" s="254"/>
      <c r="R487" s="254"/>
      <c r="S487" s="254"/>
      <c r="T487" s="25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6" t="s">
        <v>177</v>
      </c>
      <c r="AU487" s="256" t="s">
        <v>82</v>
      </c>
      <c r="AV487" s="13" t="s">
        <v>80</v>
      </c>
      <c r="AW487" s="13" t="s">
        <v>30</v>
      </c>
      <c r="AX487" s="13" t="s">
        <v>73</v>
      </c>
      <c r="AY487" s="256" t="s">
        <v>164</v>
      </c>
    </row>
    <row r="488" s="14" customFormat="1">
      <c r="A488" s="14"/>
      <c r="B488" s="257"/>
      <c r="C488" s="258"/>
      <c r="D488" s="240" t="s">
        <v>177</v>
      </c>
      <c r="E488" s="259" t="s">
        <v>1</v>
      </c>
      <c r="F488" s="260" t="s">
        <v>1093</v>
      </c>
      <c r="G488" s="258"/>
      <c r="H488" s="261">
        <v>13.5</v>
      </c>
      <c r="I488" s="262"/>
      <c r="J488" s="258"/>
      <c r="K488" s="258"/>
      <c r="L488" s="263"/>
      <c r="M488" s="264"/>
      <c r="N488" s="265"/>
      <c r="O488" s="265"/>
      <c r="P488" s="265"/>
      <c r="Q488" s="265"/>
      <c r="R488" s="265"/>
      <c r="S488" s="265"/>
      <c r="T488" s="26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7" t="s">
        <v>177</v>
      </c>
      <c r="AU488" s="267" t="s">
        <v>82</v>
      </c>
      <c r="AV488" s="14" t="s">
        <v>82</v>
      </c>
      <c r="AW488" s="14" t="s">
        <v>30</v>
      </c>
      <c r="AX488" s="14" t="s">
        <v>73</v>
      </c>
      <c r="AY488" s="267" t="s">
        <v>164</v>
      </c>
    </row>
    <row r="489" s="15" customFormat="1">
      <c r="A489" s="15"/>
      <c r="B489" s="268"/>
      <c r="C489" s="269"/>
      <c r="D489" s="240" t="s">
        <v>177</v>
      </c>
      <c r="E489" s="270" t="s">
        <v>1</v>
      </c>
      <c r="F489" s="271" t="s">
        <v>182</v>
      </c>
      <c r="G489" s="269"/>
      <c r="H489" s="272">
        <v>19.533999999999999</v>
      </c>
      <c r="I489" s="273"/>
      <c r="J489" s="269"/>
      <c r="K489" s="269"/>
      <c r="L489" s="274"/>
      <c r="M489" s="275"/>
      <c r="N489" s="276"/>
      <c r="O489" s="276"/>
      <c r="P489" s="276"/>
      <c r="Q489" s="276"/>
      <c r="R489" s="276"/>
      <c r="S489" s="276"/>
      <c r="T489" s="277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8" t="s">
        <v>177</v>
      </c>
      <c r="AU489" s="278" t="s">
        <v>82</v>
      </c>
      <c r="AV489" s="15" t="s">
        <v>171</v>
      </c>
      <c r="AW489" s="15" t="s">
        <v>30</v>
      </c>
      <c r="AX489" s="15" t="s">
        <v>80</v>
      </c>
      <c r="AY489" s="278" t="s">
        <v>164</v>
      </c>
    </row>
    <row r="490" s="2" customFormat="1" ht="16.5" customHeight="1">
      <c r="A490" s="38"/>
      <c r="B490" s="39"/>
      <c r="C490" s="280" t="s">
        <v>1094</v>
      </c>
      <c r="D490" s="280" t="s">
        <v>243</v>
      </c>
      <c r="E490" s="281" t="s">
        <v>403</v>
      </c>
      <c r="F490" s="282" t="s">
        <v>404</v>
      </c>
      <c r="G490" s="283" t="s">
        <v>216</v>
      </c>
      <c r="H490" s="284">
        <v>27.347999999999999</v>
      </c>
      <c r="I490" s="285"/>
      <c r="J490" s="286">
        <f>ROUND(I490*H490,2)</f>
        <v>0</v>
      </c>
      <c r="K490" s="282" t="s">
        <v>1095</v>
      </c>
      <c r="L490" s="287"/>
      <c r="M490" s="288" t="s">
        <v>1</v>
      </c>
      <c r="N490" s="289" t="s">
        <v>38</v>
      </c>
      <c r="O490" s="91"/>
      <c r="P490" s="236">
        <f>O490*H490</f>
        <v>0</v>
      </c>
      <c r="Q490" s="236">
        <v>1</v>
      </c>
      <c r="R490" s="236">
        <f>Q490*H490</f>
        <v>27.347999999999999</v>
      </c>
      <c r="S490" s="236">
        <v>0</v>
      </c>
      <c r="T490" s="237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8" t="s">
        <v>231</v>
      </c>
      <c r="AT490" s="238" t="s">
        <v>243</v>
      </c>
      <c r="AU490" s="238" t="s">
        <v>82</v>
      </c>
      <c r="AY490" s="17" t="s">
        <v>164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7" t="s">
        <v>80</v>
      </c>
      <c r="BK490" s="239">
        <f>ROUND(I490*H490,2)</f>
        <v>0</v>
      </c>
      <c r="BL490" s="17" t="s">
        <v>171</v>
      </c>
      <c r="BM490" s="238" t="s">
        <v>1096</v>
      </c>
    </row>
    <row r="491" s="2" customFormat="1">
      <c r="A491" s="38"/>
      <c r="B491" s="39"/>
      <c r="C491" s="40"/>
      <c r="D491" s="240" t="s">
        <v>173</v>
      </c>
      <c r="E491" s="40"/>
      <c r="F491" s="241" t="s">
        <v>404</v>
      </c>
      <c r="G491" s="40"/>
      <c r="H491" s="40"/>
      <c r="I491" s="242"/>
      <c r="J491" s="40"/>
      <c r="K491" s="40"/>
      <c r="L491" s="44"/>
      <c r="M491" s="243"/>
      <c r="N491" s="244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173</v>
      </c>
      <c r="AU491" s="17" t="s">
        <v>82</v>
      </c>
    </row>
    <row r="492" s="2" customFormat="1">
      <c r="A492" s="38"/>
      <c r="B492" s="39"/>
      <c r="C492" s="40"/>
      <c r="D492" s="240" t="s">
        <v>206</v>
      </c>
      <c r="E492" s="40"/>
      <c r="F492" s="279" t="s">
        <v>1097</v>
      </c>
      <c r="G492" s="40"/>
      <c r="H492" s="40"/>
      <c r="I492" s="242"/>
      <c r="J492" s="40"/>
      <c r="K492" s="40"/>
      <c r="L492" s="44"/>
      <c r="M492" s="243"/>
      <c r="N492" s="244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206</v>
      </c>
      <c r="AU492" s="17" t="s">
        <v>82</v>
      </c>
    </row>
    <row r="493" s="13" customFormat="1">
      <c r="A493" s="13"/>
      <c r="B493" s="247"/>
      <c r="C493" s="248"/>
      <c r="D493" s="240" t="s">
        <v>177</v>
      </c>
      <c r="E493" s="249" t="s">
        <v>1</v>
      </c>
      <c r="F493" s="250" t="s">
        <v>1098</v>
      </c>
      <c r="G493" s="248"/>
      <c r="H493" s="249" t="s">
        <v>1</v>
      </c>
      <c r="I493" s="251"/>
      <c r="J493" s="248"/>
      <c r="K493" s="248"/>
      <c r="L493" s="252"/>
      <c r="M493" s="253"/>
      <c r="N493" s="254"/>
      <c r="O493" s="254"/>
      <c r="P493" s="254"/>
      <c r="Q493" s="254"/>
      <c r="R493" s="254"/>
      <c r="S493" s="254"/>
      <c r="T493" s="25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6" t="s">
        <v>177</v>
      </c>
      <c r="AU493" s="256" t="s">
        <v>82</v>
      </c>
      <c r="AV493" s="13" t="s">
        <v>80</v>
      </c>
      <c r="AW493" s="13" t="s">
        <v>30</v>
      </c>
      <c r="AX493" s="13" t="s">
        <v>73</v>
      </c>
      <c r="AY493" s="256" t="s">
        <v>164</v>
      </c>
    </row>
    <row r="494" s="14" customFormat="1">
      <c r="A494" s="14"/>
      <c r="B494" s="257"/>
      <c r="C494" s="258"/>
      <c r="D494" s="240" t="s">
        <v>177</v>
      </c>
      <c r="E494" s="259" t="s">
        <v>1</v>
      </c>
      <c r="F494" s="260" t="s">
        <v>1099</v>
      </c>
      <c r="G494" s="258"/>
      <c r="H494" s="261">
        <v>27.347999999999999</v>
      </c>
      <c r="I494" s="262"/>
      <c r="J494" s="258"/>
      <c r="K494" s="258"/>
      <c r="L494" s="263"/>
      <c r="M494" s="264"/>
      <c r="N494" s="265"/>
      <c r="O494" s="265"/>
      <c r="P494" s="265"/>
      <c r="Q494" s="265"/>
      <c r="R494" s="265"/>
      <c r="S494" s="265"/>
      <c r="T494" s="26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7" t="s">
        <v>177</v>
      </c>
      <c r="AU494" s="267" t="s">
        <v>82</v>
      </c>
      <c r="AV494" s="14" t="s">
        <v>82</v>
      </c>
      <c r="AW494" s="14" t="s">
        <v>30</v>
      </c>
      <c r="AX494" s="14" t="s">
        <v>80</v>
      </c>
      <c r="AY494" s="267" t="s">
        <v>164</v>
      </c>
    </row>
    <row r="495" s="2" customFormat="1" ht="24.15" customHeight="1">
      <c r="A495" s="38"/>
      <c r="B495" s="39"/>
      <c r="C495" s="227" t="s">
        <v>1100</v>
      </c>
      <c r="D495" s="227" t="s">
        <v>166</v>
      </c>
      <c r="E495" s="228" t="s">
        <v>409</v>
      </c>
      <c r="F495" s="229" t="s">
        <v>410</v>
      </c>
      <c r="G495" s="230" t="s">
        <v>169</v>
      </c>
      <c r="H495" s="231">
        <v>11.92</v>
      </c>
      <c r="I495" s="232"/>
      <c r="J495" s="233">
        <f>ROUND(I495*H495,2)</f>
        <v>0</v>
      </c>
      <c r="K495" s="229" t="s">
        <v>170</v>
      </c>
      <c r="L495" s="44"/>
      <c r="M495" s="234" t="s">
        <v>1</v>
      </c>
      <c r="N495" s="235" t="s">
        <v>38</v>
      </c>
      <c r="O495" s="91"/>
      <c r="P495" s="236">
        <f>O495*H495</f>
        <v>0</v>
      </c>
      <c r="Q495" s="236">
        <v>0.011622199999999999</v>
      </c>
      <c r="R495" s="236">
        <f>Q495*H495</f>
        <v>0.138536624</v>
      </c>
      <c r="S495" s="236">
        <v>0</v>
      </c>
      <c r="T495" s="237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38" t="s">
        <v>171</v>
      </c>
      <c r="AT495" s="238" t="s">
        <v>166</v>
      </c>
      <c r="AU495" s="238" t="s">
        <v>82</v>
      </c>
      <c r="AY495" s="17" t="s">
        <v>164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7" t="s">
        <v>80</v>
      </c>
      <c r="BK495" s="239">
        <f>ROUND(I495*H495,2)</f>
        <v>0</v>
      </c>
      <c r="BL495" s="17" t="s">
        <v>171</v>
      </c>
      <c r="BM495" s="238" t="s">
        <v>1101</v>
      </c>
    </row>
    <row r="496" s="2" customFormat="1">
      <c r="A496" s="38"/>
      <c r="B496" s="39"/>
      <c r="C496" s="40"/>
      <c r="D496" s="240" t="s">
        <v>173</v>
      </c>
      <c r="E496" s="40"/>
      <c r="F496" s="241" t="s">
        <v>412</v>
      </c>
      <c r="G496" s="40"/>
      <c r="H496" s="40"/>
      <c r="I496" s="242"/>
      <c r="J496" s="40"/>
      <c r="K496" s="40"/>
      <c r="L496" s="44"/>
      <c r="M496" s="243"/>
      <c r="N496" s="244"/>
      <c r="O496" s="91"/>
      <c r="P496" s="91"/>
      <c r="Q496" s="91"/>
      <c r="R496" s="91"/>
      <c r="S496" s="91"/>
      <c r="T496" s="92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173</v>
      </c>
      <c r="AU496" s="17" t="s">
        <v>82</v>
      </c>
    </row>
    <row r="497" s="2" customFormat="1">
      <c r="A497" s="38"/>
      <c r="B497" s="39"/>
      <c r="C497" s="40"/>
      <c r="D497" s="245" t="s">
        <v>175</v>
      </c>
      <c r="E497" s="40"/>
      <c r="F497" s="246" t="s">
        <v>413</v>
      </c>
      <c r="G497" s="40"/>
      <c r="H497" s="40"/>
      <c r="I497" s="242"/>
      <c r="J497" s="40"/>
      <c r="K497" s="40"/>
      <c r="L497" s="44"/>
      <c r="M497" s="243"/>
      <c r="N497" s="244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175</v>
      </c>
      <c r="AU497" s="17" t="s">
        <v>82</v>
      </c>
    </row>
    <row r="498" s="13" customFormat="1">
      <c r="A498" s="13"/>
      <c r="B498" s="247"/>
      <c r="C498" s="248"/>
      <c r="D498" s="240" t="s">
        <v>177</v>
      </c>
      <c r="E498" s="249" t="s">
        <v>1</v>
      </c>
      <c r="F498" s="250" t="s">
        <v>1102</v>
      </c>
      <c r="G498" s="248"/>
      <c r="H498" s="249" t="s">
        <v>1</v>
      </c>
      <c r="I498" s="251"/>
      <c r="J498" s="248"/>
      <c r="K498" s="248"/>
      <c r="L498" s="252"/>
      <c r="M498" s="253"/>
      <c r="N498" s="254"/>
      <c r="O498" s="254"/>
      <c r="P498" s="254"/>
      <c r="Q498" s="254"/>
      <c r="R498" s="254"/>
      <c r="S498" s="254"/>
      <c r="T498" s="25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6" t="s">
        <v>177</v>
      </c>
      <c r="AU498" s="256" t="s">
        <v>82</v>
      </c>
      <c r="AV498" s="13" t="s">
        <v>80</v>
      </c>
      <c r="AW498" s="13" t="s">
        <v>30</v>
      </c>
      <c r="AX498" s="13" t="s">
        <v>73</v>
      </c>
      <c r="AY498" s="256" t="s">
        <v>164</v>
      </c>
    </row>
    <row r="499" s="14" customFormat="1">
      <c r="A499" s="14"/>
      <c r="B499" s="257"/>
      <c r="C499" s="258"/>
      <c r="D499" s="240" t="s">
        <v>177</v>
      </c>
      <c r="E499" s="259" t="s">
        <v>1</v>
      </c>
      <c r="F499" s="260" t="s">
        <v>1103</v>
      </c>
      <c r="G499" s="258"/>
      <c r="H499" s="261">
        <v>9.1300000000000008</v>
      </c>
      <c r="I499" s="262"/>
      <c r="J499" s="258"/>
      <c r="K499" s="258"/>
      <c r="L499" s="263"/>
      <c r="M499" s="264"/>
      <c r="N499" s="265"/>
      <c r="O499" s="265"/>
      <c r="P499" s="265"/>
      <c r="Q499" s="265"/>
      <c r="R499" s="265"/>
      <c r="S499" s="265"/>
      <c r="T499" s="26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7" t="s">
        <v>177</v>
      </c>
      <c r="AU499" s="267" t="s">
        <v>82</v>
      </c>
      <c r="AV499" s="14" t="s">
        <v>82</v>
      </c>
      <c r="AW499" s="14" t="s">
        <v>30</v>
      </c>
      <c r="AX499" s="14" t="s">
        <v>73</v>
      </c>
      <c r="AY499" s="267" t="s">
        <v>164</v>
      </c>
    </row>
    <row r="500" s="13" customFormat="1">
      <c r="A500" s="13"/>
      <c r="B500" s="247"/>
      <c r="C500" s="248"/>
      <c r="D500" s="240" t="s">
        <v>177</v>
      </c>
      <c r="E500" s="249" t="s">
        <v>1</v>
      </c>
      <c r="F500" s="250" t="s">
        <v>1104</v>
      </c>
      <c r="G500" s="248"/>
      <c r="H500" s="249" t="s">
        <v>1</v>
      </c>
      <c r="I500" s="251"/>
      <c r="J500" s="248"/>
      <c r="K500" s="248"/>
      <c r="L500" s="252"/>
      <c r="M500" s="253"/>
      <c r="N500" s="254"/>
      <c r="O500" s="254"/>
      <c r="P500" s="254"/>
      <c r="Q500" s="254"/>
      <c r="R500" s="254"/>
      <c r="S500" s="254"/>
      <c r="T500" s="25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6" t="s">
        <v>177</v>
      </c>
      <c r="AU500" s="256" t="s">
        <v>82</v>
      </c>
      <c r="AV500" s="13" t="s">
        <v>80</v>
      </c>
      <c r="AW500" s="13" t="s">
        <v>30</v>
      </c>
      <c r="AX500" s="13" t="s">
        <v>73</v>
      </c>
      <c r="AY500" s="256" t="s">
        <v>164</v>
      </c>
    </row>
    <row r="501" s="14" customFormat="1">
      <c r="A501" s="14"/>
      <c r="B501" s="257"/>
      <c r="C501" s="258"/>
      <c r="D501" s="240" t="s">
        <v>177</v>
      </c>
      <c r="E501" s="259" t="s">
        <v>1</v>
      </c>
      <c r="F501" s="260" t="s">
        <v>1105</v>
      </c>
      <c r="G501" s="258"/>
      <c r="H501" s="261">
        <v>2.79</v>
      </c>
      <c r="I501" s="262"/>
      <c r="J501" s="258"/>
      <c r="K501" s="258"/>
      <c r="L501" s="263"/>
      <c r="M501" s="264"/>
      <c r="N501" s="265"/>
      <c r="O501" s="265"/>
      <c r="P501" s="265"/>
      <c r="Q501" s="265"/>
      <c r="R501" s="265"/>
      <c r="S501" s="265"/>
      <c r="T501" s="26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7" t="s">
        <v>177</v>
      </c>
      <c r="AU501" s="267" t="s">
        <v>82</v>
      </c>
      <c r="AV501" s="14" t="s">
        <v>82</v>
      </c>
      <c r="AW501" s="14" t="s">
        <v>30</v>
      </c>
      <c r="AX501" s="14" t="s">
        <v>73</v>
      </c>
      <c r="AY501" s="267" t="s">
        <v>164</v>
      </c>
    </row>
    <row r="502" s="15" customFormat="1">
      <c r="A502" s="15"/>
      <c r="B502" s="268"/>
      <c r="C502" s="269"/>
      <c r="D502" s="240" t="s">
        <v>177</v>
      </c>
      <c r="E502" s="270" t="s">
        <v>1</v>
      </c>
      <c r="F502" s="271" t="s">
        <v>182</v>
      </c>
      <c r="G502" s="269"/>
      <c r="H502" s="272">
        <v>11.92</v>
      </c>
      <c r="I502" s="273"/>
      <c r="J502" s="269"/>
      <c r="K502" s="269"/>
      <c r="L502" s="274"/>
      <c r="M502" s="275"/>
      <c r="N502" s="276"/>
      <c r="O502" s="276"/>
      <c r="P502" s="276"/>
      <c r="Q502" s="276"/>
      <c r="R502" s="276"/>
      <c r="S502" s="276"/>
      <c r="T502" s="277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8" t="s">
        <v>177</v>
      </c>
      <c r="AU502" s="278" t="s">
        <v>82</v>
      </c>
      <c r="AV502" s="15" t="s">
        <v>171</v>
      </c>
      <c r="AW502" s="15" t="s">
        <v>30</v>
      </c>
      <c r="AX502" s="15" t="s">
        <v>80</v>
      </c>
      <c r="AY502" s="278" t="s">
        <v>164</v>
      </c>
    </row>
    <row r="503" s="2" customFormat="1" ht="24.15" customHeight="1">
      <c r="A503" s="38"/>
      <c r="B503" s="39"/>
      <c r="C503" s="227" t="s">
        <v>1106</v>
      </c>
      <c r="D503" s="227" t="s">
        <v>166</v>
      </c>
      <c r="E503" s="228" t="s">
        <v>417</v>
      </c>
      <c r="F503" s="229" t="s">
        <v>418</v>
      </c>
      <c r="G503" s="230" t="s">
        <v>169</v>
      </c>
      <c r="H503" s="231">
        <v>34.567</v>
      </c>
      <c r="I503" s="232"/>
      <c r="J503" s="233">
        <f>ROUND(I503*H503,2)</f>
        <v>0</v>
      </c>
      <c r="K503" s="229" t="s">
        <v>170</v>
      </c>
      <c r="L503" s="44"/>
      <c r="M503" s="234" t="s">
        <v>1</v>
      </c>
      <c r="N503" s="235" t="s">
        <v>38</v>
      </c>
      <c r="O503" s="91"/>
      <c r="P503" s="236">
        <f>O503*H503</f>
        <v>0</v>
      </c>
      <c r="Q503" s="236">
        <v>0.023244399999999998</v>
      </c>
      <c r="R503" s="236">
        <f>Q503*H503</f>
        <v>0.80348917479999993</v>
      </c>
      <c r="S503" s="236">
        <v>0</v>
      </c>
      <c r="T503" s="237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8" t="s">
        <v>171</v>
      </c>
      <c r="AT503" s="238" t="s">
        <v>166</v>
      </c>
      <c r="AU503" s="238" t="s">
        <v>82</v>
      </c>
      <c r="AY503" s="17" t="s">
        <v>164</v>
      </c>
      <c r="BE503" s="239">
        <f>IF(N503="základní",J503,0)</f>
        <v>0</v>
      </c>
      <c r="BF503" s="239">
        <f>IF(N503="snížená",J503,0)</f>
        <v>0</v>
      </c>
      <c r="BG503" s="239">
        <f>IF(N503="zákl. přenesená",J503,0)</f>
        <v>0</v>
      </c>
      <c r="BH503" s="239">
        <f>IF(N503="sníž. přenesená",J503,0)</f>
        <v>0</v>
      </c>
      <c r="BI503" s="239">
        <f>IF(N503="nulová",J503,0)</f>
        <v>0</v>
      </c>
      <c r="BJ503" s="17" t="s">
        <v>80</v>
      </c>
      <c r="BK503" s="239">
        <f>ROUND(I503*H503,2)</f>
        <v>0</v>
      </c>
      <c r="BL503" s="17" t="s">
        <v>171</v>
      </c>
      <c r="BM503" s="238" t="s">
        <v>1107</v>
      </c>
    </row>
    <row r="504" s="2" customFormat="1">
      <c r="A504" s="38"/>
      <c r="B504" s="39"/>
      <c r="C504" s="40"/>
      <c r="D504" s="240" t="s">
        <v>173</v>
      </c>
      <c r="E504" s="40"/>
      <c r="F504" s="241" t="s">
        <v>420</v>
      </c>
      <c r="G504" s="40"/>
      <c r="H504" s="40"/>
      <c r="I504" s="242"/>
      <c r="J504" s="40"/>
      <c r="K504" s="40"/>
      <c r="L504" s="44"/>
      <c r="M504" s="243"/>
      <c r="N504" s="244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173</v>
      </c>
      <c r="AU504" s="17" t="s">
        <v>82</v>
      </c>
    </row>
    <row r="505" s="2" customFormat="1">
      <c r="A505" s="38"/>
      <c r="B505" s="39"/>
      <c r="C505" s="40"/>
      <c r="D505" s="245" t="s">
        <v>175</v>
      </c>
      <c r="E505" s="40"/>
      <c r="F505" s="246" t="s">
        <v>421</v>
      </c>
      <c r="G505" s="40"/>
      <c r="H505" s="40"/>
      <c r="I505" s="242"/>
      <c r="J505" s="40"/>
      <c r="K505" s="40"/>
      <c r="L505" s="44"/>
      <c r="M505" s="243"/>
      <c r="N505" s="244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175</v>
      </c>
      <c r="AU505" s="17" t="s">
        <v>82</v>
      </c>
    </row>
    <row r="506" s="2" customFormat="1">
      <c r="A506" s="38"/>
      <c r="B506" s="39"/>
      <c r="C506" s="40"/>
      <c r="D506" s="240" t="s">
        <v>206</v>
      </c>
      <c r="E506" s="40"/>
      <c r="F506" s="279" t="s">
        <v>1108</v>
      </c>
      <c r="G506" s="40"/>
      <c r="H506" s="40"/>
      <c r="I506" s="242"/>
      <c r="J506" s="40"/>
      <c r="K506" s="40"/>
      <c r="L506" s="44"/>
      <c r="M506" s="243"/>
      <c r="N506" s="244"/>
      <c r="O506" s="91"/>
      <c r="P506" s="91"/>
      <c r="Q506" s="91"/>
      <c r="R506" s="91"/>
      <c r="S506" s="91"/>
      <c r="T506" s="92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206</v>
      </c>
      <c r="AU506" s="17" t="s">
        <v>82</v>
      </c>
    </row>
    <row r="507" s="13" customFormat="1">
      <c r="A507" s="13"/>
      <c r="B507" s="247"/>
      <c r="C507" s="248"/>
      <c r="D507" s="240" t="s">
        <v>177</v>
      </c>
      <c r="E507" s="249" t="s">
        <v>1</v>
      </c>
      <c r="F507" s="250" t="s">
        <v>1109</v>
      </c>
      <c r="G507" s="248"/>
      <c r="H507" s="249" t="s">
        <v>1</v>
      </c>
      <c r="I507" s="251"/>
      <c r="J507" s="248"/>
      <c r="K507" s="248"/>
      <c r="L507" s="252"/>
      <c r="M507" s="253"/>
      <c r="N507" s="254"/>
      <c r="O507" s="254"/>
      <c r="P507" s="254"/>
      <c r="Q507" s="254"/>
      <c r="R507" s="254"/>
      <c r="S507" s="254"/>
      <c r="T507" s="25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6" t="s">
        <v>177</v>
      </c>
      <c r="AU507" s="256" t="s">
        <v>82</v>
      </c>
      <c r="AV507" s="13" t="s">
        <v>80</v>
      </c>
      <c r="AW507" s="13" t="s">
        <v>30</v>
      </c>
      <c r="AX507" s="13" t="s">
        <v>73</v>
      </c>
      <c r="AY507" s="256" t="s">
        <v>164</v>
      </c>
    </row>
    <row r="508" s="14" customFormat="1">
      <c r="A508" s="14"/>
      <c r="B508" s="257"/>
      <c r="C508" s="258"/>
      <c r="D508" s="240" t="s">
        <v>177</v>
      </c>
      <c r="E508" s="259" t="s">
        <v>1</v>
      </c>
      <c r="F508" s="260" t="s">
        <v>1110</v>
      </c>
      <c r="G508" s="258"/>
      <c r="H508" s="261">
        <v>4.0670000000000002</v>
      </c>
      <c r="I508" s="262"/>
      <c r="J508" s="258"/>
      <c r="K508" s="258"/>
      <c r="L508" s="263"/>
      <c r="M508" s="264"/>
      <c r="N508" s="265"/>
      <c r="O508" s="265"/>
      <c r="P508" s="265"/>
      <c r="Q508" s="265"/>
      <c r="R508" s="265"/>
      <c r="S508" s="265"/>
      <c r="T508" s="26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7" t="s">
        <v>177</v>
      </c>
      <c r="AU508" s="267" t="s">
        <v>82</v>
      </c>
      <c r="AV508" s="14" t="s">
        <v>82</v>
      </c>
      <c r="AW508" s="14" t="s">
        <v>30</v>
      </c>
      <c r="AX508" s="14" t="s">
        <v>73</v>
      </c>
      <c r="AY508" s="267" t="s">
        <v>164</v>
      </c>
    </row>
    <row r="509" s="13" customFormat="1">
      <c r="A509" s="13"/>
      <c r="B509" s="247"/>
      <c r="C509" s="248"/>
      <c r="D509" s="240" t="s">
        <v>177</v>
      </c>
      <c r="E509" s="249" t="s">
        <v>1</v>
      </c>
      <c r="F509" s="250" t="s">
        <v>1111</v>
      </c>
      <c r="G509" s="248"/>
      <c r="H509" s="249" t="s">
        <v>1</v>
      </c>
      <c r="I509" s="251"/>
      <c r="J509" s="248"/>
      <c r="K509" s="248"/>
      <c r="L509" s="252"/>
      <c r="M509" s="253"/>
      <c r="N509" s="254"/>
      <c r="O509" s="254"/>
      <c r="P509" s="254"/>
      <c r="Q509" s="254"/>
      <c r="R509" s="254"/>
      <c r="S509" s="254"/>
      <c r="T509" s="25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6" t="s">
        <v>177</v>
      </c>
      <c r="AU509" s="256" t="s">
        <v>82</v>
      </c>
      <c r="AV509" s="13" t="s">
        <v>80</v>
      </c>
      <c r="AW509" s="13" t="s">
        <v>30</v>
      </c>
      <c r="AX509" s="13" t="s">
        <v>73</v>
      </c>
      <c r="AY509" s="256" t="s">
        <v>164</v>
      </c>
    </row>
    <row r="510" s="14" customFormat="1">
      <c r="A510" s="14"/>
      <c r="B510" s="257"/>
      <c r="C510" s="258"/>
      <c r="D510" s="240" t="s">
        <v>177</v>
      </c>
      <c r="E510" s="259" t="s">
        <v>1</v>
      </c>
      <c r="F510" s="260" t="s">
        <v>1112</v>
      </c>
      <c r="G510" s="258"/>
      <c r="H510" s="261">
        <v>4</v>
      </c>
      <c r="I510" s="262"/>
      <c r="J510" s="258"/>
      <c r="K510" s="258"/>
      <c r="L510" s="263"/>
      <c r="M510" s="264"/>
      <c r="N510" s="265"/>
      <c r="O510" s="265"/>
      <c r="P510" s="265"/>
      <c r="Q510" s="265"/>
      <c r="R510" s="265"/>
      <c r="S510" s="265"/>
      <c r="T510" s="26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7" t="s">
        <v>177</v>
      </c>
      <c r="AU510" s="267" t="s">
        <v>82</v>
      </c>
      <c r="AV510" s="14" t="s">
        <v>82</v>
      </c>
      <c r="AW510" s="14" t="s">
        <v>30</v>
      </c>
      <c r="AX510" s="14" t="s">
        <v>73</v>
      </c>
      <c r="AY510" s="267" t="s">
        <v>164</v>
      </c>
    </row>
    <row r="511" s="13" customFormat="1">
      <c r="A511" s="13"/>
      <c r="B511" s="247"/>
      <c r="C511" s="248"/>
      <c r="D511" s="240" t="s">
        <v>177</v>
      </c>
      <c r="E511" s="249" t="s">
        <v>1</v>
      </c>
      <c r="F511" s="250" t="s">
        <v>1113</v>
      </c>
      <c r="G511" s="248"/>
      <c r="H511" s="249" t="s">
        <v>1</v>
      </c>
      <c r="I511" s="251"/>
      <c r="J511" s="248"/>
      <c r="K511" s="248"/>
      <c r="L511" s="252"/>
      <c r="M511" s="253"/>
      <c r="N511" s="254"/>
      <c r="O511" s="254"/>
      <c r="P511" s="254"/>
      <c r="Q511" s="254"/>
      <c r="R511" s="254"/>
      <c r="S511" s="254"/>
      <c r="T511" s="25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6" t="s">
        <v>177</v>
      </c>
      <c r="AU511" s="256" t="s">
        <v>82</v>
      </c>
      <c r="AV511" s="13" t="s">
        <v>80</v>
      </c>
      <c r="AW511" s="13" t="s">
        <v>30</v>
      </c>
      <c r="AX511" s="13" t="s">
        <v>73</v>
      </c>
      <c r="AY511" s="256" t="s">
        <v>164</v>
      </c>
    </row>
    <row r="512" s="14" customFormat="1">
      <c r="A512" s="14"/>
      <c r="B512" s="257"/>
      <c r="C512" s="258"/>
      <c r="D512" s="240" t="s">
        <v>177</v>
      </c>
      <c r="E512" s="259" t="s">
        <v>1</v>
      </c>
      <c r="F512" s="260" t="s">
        <v>1112</v>
      </c>
      <c r="G512" s="258"/>
      <c r="H512" s="261">
        <v>4</v>
      </c>
      <c r="I512" s="262"/>
      <c r="J512" s="258"/>
      <c r="K512" s="258"/>
      <c r="L512" s="263"/>
      <c r="M512" s="264"/>
      <c r="N512" s="265"/>
      <c r="O512" s="265"/>
      <c r="P512" s="265"/>
      <c r="Q512" s="265"/>
      <c r="R512" s="265"/>
      <c r="S512" s="265"/>
      <c r="T512" s="26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7" t="s">
        <v>177</v>
      </c>
      <c r="AU512" s="267" t="s">
        <v>82</v>
      </c>
      <c r="AV512" s="14" t="s">
        <v>82</v>
      </c>
      <c r="AW512" s="14" t="s">
        <v>30</v>
      </c>
      <c r="AX512" s="14" t="s">
        <v>73</v>
      </c>
      <c r="AY512" s="267" t="s">
        <v>164</v>
      </c>
    </row>
    <row r="513" s="13" customFormat="1">
      <c r="A513" s="13"/>
      <c r="B513" s="247"/>
      <c r="C513" s="248"/>
      <c r="D513" s="240" t="s">
        <v>177</v>
      </c>
      <c r="E513" s="249" t="s">
        <v>1</v>
      </c>
      <c r="F513" s="250" t="s">
        <v>1114</v>
      </c>
      <c r="G513" s="248"/>
      <c r="H513" s="249" t="s">
        <v>1</v>
      </c>
      <c r="I513" s="251"/>
      <c r="J513" s="248"/>
      <c r="K513" s="248"/>
      <c r="L513" s="252"/>
      <c r="M513" s="253"/>
      <c r="N513" s="254"/>
      <c r="O513" s="254"/>
      <c r="P513" s="254"/>
      <c r="Q513" s="254"/>
      <c r="R513" s="254"/>
      <c r="S513" s="254"/>
      <c r="T513" s="25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6" t="s">
        <v>177</v>
      </c>
      <c r="AU513" s="256" t="s">
        <v>82</v>
      </c>
      <c r="AV513" s="13" t="s">
        <v>80</v>
      </c>
      <c r="AW513" s="13" t="s">
        <v>30</v>
      </c>
      <c r="AX513" s="13" t="s">
        <v>73</v>
      </c>
      <c r="AY513" s="256" t="s">
        <v>164</v>
      </c>
    </row>
    <row r="514" s="14" customFormat="1">
      <c r="A514" s="14"/>
      <c r="B514" s="257"/>
      <c r="C514" s="258"/>
      <c r="D514" s="240" t="s">
        <v>177</v>
      </c>
      <c r="E514" s="259" t="s">
        <v>1</v>
      </c>
      <c r="F514" s="260" t="s">
        <v>1115</v>
      </c>
      <c r="G514" s="258"/>
      <c r="H514" s="261">
        <v>22.5</v>
      </c>
      <c r="I514" s="262"/>
      <c r="J514" s="258"/>
      <c r="K514" s="258"/>
      <c r="L514" s="263"/>
      <c r="M514" s="264"/>
      <c r="N514" s="265"/>
      <c r="O514" s="265"/>
      <c r="P514" s="265"/>
      <c r="Q514" s="265"/>
      <c r="R514" s="265"/>
      <c r="S514" s="265"/>
      <c r="T514" s="26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7" t="s">
        <v>177</v>
      </c>
      <c r="AU514" s="267" t="s">
        <v>82</v>
      </c>
      <c r="AV514" s="14" t="s">
        <v>82</v>
      </c>
      <c r="AW514" s="14" t="s">
        <v>30</v>
      </c>
      <c r="AX514" s="14" t="s">
        <v>73</v>
      </c>
      <c r="AY514" s="267" t="s">
        <v>164</v>
      </c>
    </row>
    <row r="515" s="15" customFormat="1">
      <c r="A515" s="15"/>
      <c r="B515" s="268"/>
      <c r="C515" s="269"/>
      <c r="D515" s="240" t="s">
        <v>177</v>
      </c>
      <c r="E515" s="270" t="s">
        <v>1</v>
      </c>
      <c r="F515" s="271" t="s">
        <v>182</v>
      </c>
      <c r="G515" s="269"/>
      <c r="H515" s="272">
        <v>34.567</v>
      </c>
      <c r="I515" s="273"/>
      <c r="J515" s="269"/>
      <c r="K515" s="269"/>
      <c r="L515" s="274"/>
      <c r="M515" s="275"/>
      <c r="N515" s="276"/>
      <c r="O515" s="276"/>
      <c r="P515" s="276"/>
      <c r="Q515" s="276"/>
      <c r="R515" s="276"/>
      <c r="S515" s="276"/>
      <c r="T515" s="277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8" t="s">
        <v>177</v>
      </c>
      <c r="AU515" s="278" t="s">
        <v>82</v>
      </c>
      <c r="AV515" s="15" t="s">
        <v>171</v>
      </c>
      <c r="AW515" s="15" t="s">
        <v>30</v>
      </c>
      <c r="AX515" s="15" t="s">
        <v>80</v>
      </c>
      <c r="AY515" s="278" t="s">
        <v>164</v>
      </c>
    </row>
    <row r="516" s="2" customFormat="1" ht="24.15" customHeight="1">
      <c r="A516" s="38"/>
      <c r="B516" s="39"/>
      <c r="C516" s="227" t="s">
        <v>1116</v>
      </c>
      <c r="D516" s="227" t="s">
        <v>166</v>
      </c>
      <c r="E516" s="228" t="s">
        <v>431</v>
      </c>
      <c r="F516" s="229" t="s">
        <v>432</v>
      </c>
      <c r="G516" s="230" t="s">
        <v>169</v>
      </c>
      <c r="H516" s="231">
        <v>37.920000000000002</v>
      </c>
      <c r="I516" s="232"/>
      <c r="J516" s="233">
        <f>ROUND(I516*H516,2)</f>
        <v>0</v>
      </c>
      <c r="K516" s="229" t="s">
        <v>170</v>
      </c>
      <c r="L516" s="44"/>
      <c r="M516" s="234" t="s">
        <v>1</v>
      </c>
      <c r="N516" s="235" t="s">
        <v>38</v>
      </c>
      <c r="O516" s="91"/>
      <c r="P516" s="236">
        <f>O516*H516</f>
        <v>0</v>
      </c>
      <c r="Q516" s="236">
        <v>0.078163999999999997</v>
      </c>
      <c r="R516" s="236">
        <f>Q516*H516</f>
        <v>2.96397888</v>
      </c>
      <c r="S516" s="236">
        <v>0</v>
      </c>
      <c r="T516" s="237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8" t="s">
        <v>171</v>
      </c>
      <c r="AT516" s="238" t="s">
        <v>166</v>
      </c>
      <c r="AU516" s="238" t="s">
        <v>82</v>
      </c>
      <c r="AY516" s="17" t="s">
        <v>164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7" t="s">
        <v>80</v>
      </c>
      <c r="BK516" s="239">
        <f>ROUND(I516*H516,2)</f>
        <v>0</v>
      </c>
      <c r="BL516" s="17" t="s">
        <v>171</v>
      </c>
      <c r="BM516" s="238" t="s">
        <v>1117</v>
      </c>
    </row>
    <row r="517" s="2" customFormat="1">
      <c r="A517" s="38"/>
      <c r="B517" s="39"/>
      <c r="C517" s="40"/>
      <c r="D517" s="240" t="s">
        <v>173</v>
      </c>
      <c r="E517" s="40"/>
      <c r="F517" s="241" t="s">
        <v>434</v>
      </c>
      <c r="G517" s="40"/>
      <c r="H517" s="40"/>
      <c r="I517" s="242"/>
      <c r="J517" s="40"/>
      <c r="K517" s="40"/>
      <c r="L517" s="44"/>
      <c r="M517" s="243"/>
      <c r="N517" s="244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173</v>
      </c>
      <c r="AU517" s="17" t="s">
        <v>82</v>
      </c>
    </row>
    <row r="518" s="2" customFormat="1">
      <c r="A518" s="38"/>
      <c r="B518" s="39"/>
      <c r="C518" s="40"/>
      <c r="D518" s="245" t="s">
        <v>175</v>
      </c>
      <c r="E518" s="40"/>
      <c r="F518" s="246" t="s">
        <v>435</v>
      </c>
      <c r="G518" s="40"/>
      <c r="H518" s="40"/>
      <c r="I518" s="242"/>
      <c r="J518" s="40"/>
      <c r="K518" s="40"/>
      <c r="L518" s="44"/>
      <c r="M518" s="243"/>
      <c r="N518" s="244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175</v>
      </c>
      <c r="AU518" s="17" t="s">
        <v>82</v>
      </c>
    </row>
    <row r="519" s="13" customFormat="1">
      <c r="A519" s="13"/>
      <c r="B519" s="247"/>
      <c r="C519" s="248"/>
      <c r="D519" s="240" t="s">
        <v>177</v>
      </c>
      <c r="E519" s="249" t="s">
        <v>1</v>
      </c>
      <c r="F519" s="250" t="s">
        <v>1071</v>
      </c>
      <c r="G519" s="248"/>
      <c r="H519" s="249" t="s">
        <v>1</v>
      </c>
      <c r="I519" s="251"/>
      <c r="J519" s="248"/>
      <c r="K519" s="248"/>
      <c r="L519" s="252"/>
      <c r="M519" s="253"/>
      <c r="N519" s="254"/>
      <c r="O519" s="254"/>
      <c r="P519" s="254"/>
      <c r="Q519" s="254"/>
      <c r="R519" s="254"/>
      <c r="S519" s="254"/>
      <c r="T519" s="25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6" t="s">
        <v>177</v>
      </c>
      <c r="AU519" s="256" t="s">
        <v>82</v>
      </c>
      <c r="AV519" s="13" t="s">
        <v>80</v>
      </c>
      <c r="AW519" s="13" t="s">
        <v>30</v>
      </c>
      <c r="AX519" s="13" t="s">
        <v>73</v>
      </c>
      <c r="AY519" s="256" t="s">
        <v>164</v>
      </c>
    </row>
    <row r="520" s="14" customFormat="1">
      <c r="A520" s="14"/>
      <c r="B520" s="257"/>
      <c r="C520" s="258"/>
      <c r="D520" s="240" t="s">
        <v>177</v>
      </c>
      <c r="E520" s="259" t="s">
        <v>1</v>
      </c>
      <c r="F520" s="260" t="s">
        <v>1072</v>
      </c>
      <c r="G520" s="258"/>
      <c r="H520" s="261">
        <v>5.9400000000000004</v>
      </c>
      <c r="I520" s="262"/>
      <c r="J520" s="258"/>
      <c r="K520" s="258"/>
      <c r="L520" s="263"/>
      <c r="M520" s="264"/>
      <c r="N520" s="265"/>
      <c r="O520" s="265"/>
      <c r="P520" s="265"/>
      <c r="Q520" s="265"/>
      <c r="R520" s="265"/>
      <c r="S520" s="265"/>
      <c r="T520" s="26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7" t="s">
        <v>177</v>
      </c>
      <c r="AU520" s="267" t="s">
        <v>82</v>
      </c>
      <c r="AV520" s="14" t="s">
        <v>82</v>
      </c>
      <c r="AW520" s="14" t="s">
        <v>30</v>
      </c>
      <c r="AX520" s="14" t="s">
        <v>73</v>
      </c>
      <c r="AY520" s="267" t="s">
        <v>164</v>
      </c>
    </row>
    <row r="521" s="13" customFormat="1">
      <c r="A521" s="13"/>
      <c r="B521" s="247"/>
      <c r="C521" s="248"/>
      <c r="D521" s="240" t="s">
        <v>177</v>
      </c>
      <c r="E521" s="249" t="s">
        <v>1</v>
      </c>
      <c r="F521" s="250" t="s">
        <v>1073</v>
      </c>
      <c r="G521" s="248"/>
      <c r="H521" s="249" t="s">
        <v>1</v>
      </c>
      <c r="I521" s="251"/>
      <c r="J521" s="248"/>
      <c r="K521" s="248"/>
      <c r="L521" s="252"/>
      <c r="M521" s="253"/>
      <c r="N521" s="254"/>
      <c r="O521" s="254"/>
      <c r="P521" s="254"/>
      <c r="Q521" s="254"/>
      <c r="R521" s="254"/>
      <c r="S521" s="254"/>
      <c r="T521" s="25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6" t="s">
        <v>177</v>
      </c>
      <c r="AU521" s="256" t="s">
        <v>82</v>
      </c>
      <c r="AV521" s="13" t="s">
        <v>80</v>
      </c>
      <c r="AW521" s="13" t="s">
        <v>30</v>
      </c>
      <c r="AX521" s="13" t="s">
        <v>73</v>
      </c>
      <c r="AY521" s="256" t="s">
        <v>164</v>
      </c>
    </row>
    <row r="522" s="14" customFormat="1">
      <c r="A522" s="14"/>
      <c r="B522" s="257"/>
      <c r="C522" s="258"/>
      <c r="D522" s="240" t="s">
        <v>177</v>
      </c>
      <c r="E522" s="259" t="s">
        <v>1</v>
      </c>
      <c r="F522" s="260" t="s">
        <v>1074</v>
      </c>
      <c r="G522" s="258"/>
      <c r="H522" s="261">
        <v>31.98</v>
      </c>
      <c r="I522" s="262"/>
      <c r="J522" s="258"/>
      <c r="K522" s="258"/>
      <c r="L522" s="263"/>
      <c r="M522" s="264"/>
      <c r="N522" s="265"/>
      <c r="O522" s="265"/>
      <c r="P522" s="265"/>
      <c r="Q522" s="265"/>
      <c r="R522" s="265"/>
      <c r="S522" s="265"/>
      <c r="T522" s="26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7" t="s">
        <v>177</v>
      </c>
      <c r="AU522" s="267" t="s">
        <v>82</v>
      </c>
      <c r="AV522" s="14" t="s">
        <v>82</v>
      </c>
      <c r="AW522" s="14" t="s">
        <v>30</v>
      </c>
      <c r="AX522" s="14" t="s">
        <v>73</v>
      </c>
      <c r="AY522" s="267" t="s">
        <v>164</v>
      </c>
    </row>
    <row r="523" s="15" customFormat="1">
      <c r="A523" s="15"/>
      <c r="B523" s="268"/>
      <c r="C523" s="269"/>
      <c r="D523" s="240" t="s">
        <v>177</v>
      </c>
      <c r="E523" s="270" t="s">
        <v>1</v>
      </c>
      <c r="F523" s="271" t="s">
        <v>182</v>
      </c>
      <c r="G523" s="269"/>
      <c r="H523" s="272">
        <v>37.920000000000002</v>
      </c>
      <c r="I523" s="273"/>
      <c r="J523" s="269"/>
      <c r="K523" s="269"/>
      <c r="L523" s="274"/>
      <c r="M523" s="275"/>
      <c r="N523" s="276"/>
      <c r="O523" s="276"/>
      <c r="P523" s="276"/>
      <c r="Q523" s="276"/>
      <c r="R523" s="276"/>
      <c r="S523" s="276"/>
      <c r="T523" s="277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8" t="s">
        <v>177</v>
      </c>
      <c r="AU523" s="278" t="s">
        <v>82</v>
      </c>
      <c r="AV523" s="15" t="s">
        <v>171</v>
      </c>
      <c r="AW523" s="15" t="s">
        <v>30</v>
      </c>
      <c r="AX523" s="15" t="s">
        <v>80</v>
      </c>
      <c r="AY523" s="278" t="s">
        <v>164</v>
      </c>
    </row>
    <row r="524" s="2" customFormat="1" ht="24.15" customHeight="1">
      <c r="A524" s="38"/>
      <c r="B524" s="39"/>
      <c r="C524" s="227" t="s">
        <v>1118</v>
      </c>
      <c r="D524" s="227" t="s">
        <v>166</v>
      </c>
      <c r="E524" s="228" t="s">
        <v>1119</v>
      </c>
      <c r="F524" s="229" t="s">
        <v>1120</v>
      </c>
      <c r="G524" s="230" t="s">
        <v>169</v>
      </c>
      <c r="H524" s="231">
        <v>57.271999999999998</v>
      </c>
      <c r="I524" s="232"/>
      <c r="J524" s="233">
        <f>ROUND(I524*H524,2)</f>
        <v>0</v>
      </c>
      <c r="K524" s="229" t="s">
        <v>170</v>
      </c>
      <c r="L524" s="44"/>
      <c r="M524" s="234" t="s">
        <v>1</v>
      </c>
      <c r="N524" s="235" t="s">
        <v>38</v>
      </c>
      <c r="O524" s="91"/>
      <c r="P524" s="236">
        <f>O524*H524</f>
        <v>0</v>
      </c>
      <c r="Q524" s="236">
        <v>0.122734</v>
      </c>
      <c r="R524" s="236">
        <f>Q524*H524</f>
        <v>7.0292216479999992</v>
      </c>
      <c r="S524" s="236">
        <v>0</v>
      </c>
      <c r="T524" s="237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8" t="s">
        <v>171</v>
      </c>
      <c r="AT524" s="238" t="s">
        <v>166</v>
      </c>
      <c r="AU524" s="238" t="s">
        <v>82</v>
      </c>
      <c r="AY524" s="17" t="s">
        <v>164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7" t="s">
        <v>80</v>
      </c>
      <c r="BK524" s="239">
        <f>ROUND(I524*H524,2)</f>
        <v>0</v>
      </c>
      <c r="BL524" s="17" t="s">
        <v>171</v>
      </c>
      <c r="BM524" s="238" t="s">
        <v>1121</v>
      </c>
    </row>
    <row r="525" s="2" customFormat="1">
      <c r="A525" s="38"/>
      <c r="B525" s="39"/>
      <c r="C525" s="40"/>
      <c r="D525" s="240" t="s">
        <v>173</v>
      </c>
      <c r="E525" s="40"/>
      <c r="F525" s="241" t="s">
        <v>1122</v>
      </c>
      <c r="G525" s="40"/>
      <c r="H525" s="40"/>
      <c r="I525" s="242"/>
      <c r="J525" s="40"/>
      <c r="K525" s="40"/>
      <c r="L525" s="44"/>
      <c r="M525" s="243"/>
      <c r="N525" s="244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173</v>
      </c>
      <c r="AU525" s="17" t="s">
        <v>82</v>
      </c>
    </row>
    <row r="526" s="2" customFormat="1">
      <c r="A526" s="38"/>
      <c r="B526" s="39"/>
      <c r="C526" s="40"/>
      <c r="D526" s="245" t="s">
        <v>175</v>
      </c>
      <c r="E526" s="40"/>
      <c r="F526" s="246" t="s">
        <v>1123</v>
      </c>
      <c r="G526" s="40"/>
      <c r="H526" s="40"/>
      <c r="I526" s="242"/>
      <c r="J526" s="40"/>
      <c r="K526" s="40"/>
      <c r="L526" s="44"/>
      <c r="M526" s="243"/>
      <c r="N526" s="244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175</v>
      </c>
      <c r="AU526" s="17" t="s">
        <v>82</v>
      </c>
    </row>
    <row r="527" s="13" customFormat="1">
      <c r="A527" s="13"/>
      <c r="B527" s="247"/>
      <c r="C527" s="248"/>
      <c r="D527" s="240" t="s">
        <v>177</v>
      </c>
      <c r="E527" s="249" t="s">
        <v>1</v>
      </c>
      <c r="F527" s="250" t="s">
        <v>1124</v>
      </c>
      <c r="G527" s="248"/>
      <c r="H527" s="249" t="s">
        <v>1</v>
      </c>
      <c r="I527" s="251"/>
      <c r="J527" s="248"/>
      <c r="K527" s="248"/>
      <c r="L527" s="252"/>
      <c r="M527" s="253"/>
      <c r="N527" s="254"/>
      <c r="O527" s="254"/>
      <c r="P527" s="254"/>
      <c r="Q527" s="254"/>
      <c r="R527" s="254"/>
      <c r="S527" s="254"/>
      <c r="T527" s="25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6" t="s">
        <v>177</v>
      </c>
      <c r="AU527" s="256" t="s">
        <v>82</v>
      </c>
      <c r="AV527" s="13" t="s">
        <v>80</v>
      </c>
      <c r="AW527" s="13" t="s">
        <v>30</v>
      </c>
      <c r="AX527" s="13" t="s">
        <v>73</v>
      </c>
      <c r="AY527" s="256" t="s">
        <v>164</v>
      </c>
    </row>
    <row r="528" s="14" customFormat="1">
      <c r="A528" s="14"/>
      <c r="B528" s="257"/>
      <c r="C528" s="258"/>
      <c r="D528" s="240" t="s">
        <v>177</v>
      </c>
      <c r="E528" s="259" t="s">
        <v>1</v>
      </c>
      <c r="F528" s="260" t="s">
        <v>1082</v>
      </c>
      <c r="G528" s="258"/>
      <c r="H528" s="261">
        <v>21.922999999999998</v>
      </c>
      <c r="I528" s="262"/>
      <c r="J528" s="258"/>
      <c r="K528" s="258"/>
      <c r="L528" s="263"/>
      <c r="M528" s="264"/>
      <c r="N528" s="265"/>
      <c r="O528" s="265"/>
      <c r="P528" s="265"/>
      <c r="Q528" s="265"/>
      <c r="R528" s="265"/>
      <c r="S528" s="265"/>
      <c r="T528" s="26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7" t="s">
        <v>177</v>
      </c>
      <c r="AU528" s="267" t="s">
        <v>82</v>
      </c>
      <c r="AV528" s="14" t="s">
        <v>82</v>
      </c>
      <c r="AW528" s="14" t="s">
        <v>30</v>
      </c>
      <c r="AX528" s="14" t="s">
        <v>73</v>
      </c>
      <c r="AY528" s="267" t="s">
        <v>164</v>
      </c>
    </row>
    <row r="529" s="13" customFormat="1">
      <c r="A529" s="13"/>
      <c r="B529" s="247"/>
      <c r="C529" s="248"/>
      <c r="D529" s="240" t="s">
        <v>177</v>
      </c>
      <c r="E529" s="249" t="s">
        <v>1</v>
      </c>
      <c r="F529" s="250" t="s">
        <v>1125</v>
      </c>
      <c r="G529" s="248"/>
      <c r="H529" s="249" t="s">
        <v>1</v>
      </c>
      <c r="I529" s="251"/>
      <c r="J529" s="248"/>
      <c r="K529" s="248"/>
      <c r="L529" s="252"/>
      <c r="M529" s="253"/>
      <c r="N529" s="254"/>
      <c r="O529" s="254"/>
      <c r="P529" s="254"/>
      <c r="Q529" s="254"/>
      <c r="R529" s="254"/>
      <c r="S529" s="254"/>
      <c r="T529" s="25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6" t="s">
        <v>177</v>
      </c>
      <c r="AU529" s="256" t="s">
        <v>82</v>
      </c>
      <c r="AV529" s="13" t="s">
        <v>80</v>
      </c>
      <c r="AW529" s="13" t="s">
        <v>30</v>
      </c>
      <c r="AX529" s="13" t="s">
        <v>73</v>
      </c>
      <c r="AY529" s="256" t="s">
        <v>164</v>
      </c>
    </row>
    <row r="530" s="14" customFormat="1">
      <c r="A530" s="14"/>
      <c r="B530" s="257"/>
      <c r="C530" s="258"/>
      <c r="D530" s="240" t="s">
        <v>177</v>
      </c>
      <c r="E530" s="259" t="s">
        <v>1</v>
      </c>
      <c r="F530" s="260" t="s">
        <v>1084</v>
      </c>
      <c r="G530" s="258"/>
      <c r="H530" s="261">
        <v>35.348999999999997</v>
      </c>
      <c r="I530" s="262"/>
      <c r="J530" s="258"/>
      <c r="K530" s="258"/>
      <c r="L530" s="263"/>
      <c r="M530" s="264"/>
      <c r="N530" s="265"/>
      <c r="O530" s="265"/>
      <c r="P530" s="265"/>
      <c r="Q530" s="265"/>
      <c r="R530" s="265"/>
      <c r="S530" s="265"/>
      <c r="T530" s="26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7" t="s">
        <v>177</v>
      </c>
      <c r="AU530" s="267" t="s">
        <v>82</v>
      </c>
      <c r="AV530" s="14" t="s">
        <v>82</v>
      </c>
      <c r="AW530" s="14" t="s">
        <v>30</v>
      </c>
      <c r="AX530" s="14" t="s">
        <v>73</v>
      </c>
      <c r="AY530" s="267" t="s">
        <v>164</v>
      </c>
    </row>
    <row r="531" s="15" customFormat="1">
      <c r="A531" s="15"/>
      <c r="B531" s="268"/>
      <c r="C531" s="269"/>
      <c r="D531" s="240" t="s">
        <v>177</v>
      </c>
      <c r="E531" s="270" t="s">
        <v>1</v>
      </c>
      <c r="F531" s="271" t="s">
        <v>182</v>
      </c>
      <c r="G531" s="269"/>
      <c r="H531" s="272">
        <v>57.271999999999998</v>
      </c>
      <c r="I531" s="273"/>
      <c r="J531" s="269"/>
      <c r="K531" s="269"/>
      <c r="L531" s="274"/>
      <c r="M531" s="275"/>
      <c r="N531" s="276"/>
      <c r="O531" s="276"/>
      <c r="P531" s="276"/>
      <c r="Q531" s="276"/>
      <c r="R531" s="276"/>
      <c r="S531" s="276"/>
      <c r="T531" s="277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8" t="s">
        <v>177</v>
      </c>
      <c r="AU531" s="278" t="s">
        <v>82</v>
      </c>
      <c r="AV531" s="15" t="s">
        <v>171</v>
      </c>
      <c r="AW531" s="15" t="s">
        <v>30</v>
      </c>
      <c r="AX531" s="15" t="s">
        <v>80</v>
      </c>
      <c r="AY531" s="278" t="s">
        <v>164</v>
      </c>
    </row>
    <row r="532" s="2" customFormat="1" ht="24.15" customHeight="1">
      <c r="A532" s="38"/>
      <c r="B532" s="39"/>
      <c r="C532" s="227" t="s">
        <v>1126</v>
      </c>
      <c r="D532" s="227" t="s">
        <v>166</v>
      </c>
      <c r="E532" s="228" t="s">
        <v>437</v>
      </c>
      <c r="F532" s="229" t="s">
        <v>438</v>
      </c>
      <c r="G532" s="230" t="s">
        <v>169</v>
      </c>
      <c r="H532" s="231">
        <v>11.92</v>
      </c>
      <c r="I532" s="232"/>
      <c r="J532" s="233">
        <f>ROUND(I532*H532,2)</f>
        <v>0</v>
      </c>
      <c r="K532" s="229" t="s">
        <v>170</v>
      </c>
      <c r="L532" s="44"/>
      <c r="M532" s="234" t="s">
        <v>1</v>
      </c>
      <c r="N532" s="235" t="s">
        <v>38</v>
      </c>
      <c r="O532" s="91"/>
      <c r="P532" s="236">
        <f>O532*H532</f>
        <v>0</v>
      </c>
      <c r="Q532" s="236">
        <v>0</v>
      </c>
      <c r="R532" s="236">
        <f>Q532*H532</f>
        <v>0</v>
      </c>
      <c r="S532" s="236">
        <v>0</v>
      </c>
      <c r="T532" s="237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38" t="s">
        <v>171</v>
      </c>
      <c r="AT532" s="238" t="s">
        <v>166</v>
      </c>
      <c r="AU532" s="238" t="s">
        <v>82</v>
      </c>
      <c r="AY532" s="17" t="s">
        <v>164</v>
      </c>
      <c r="BE532" s="239">
        <f>IF(N532="základní",J532,0)</f>
        <v>0</v>
      </c>
      <c r="BF532" s="239">
        <f>IF(N532="snížená",J532,0)</f>
        <v>0</v>
      </c>
      <c r="BG532" s="239">
        <f>IF(N532="zákl. přenesená",J532,0)</f>
        <v>0</v>
      </c>
      <c r="BH532" s="239">
        <f>IF(N532="sníž. přenesená",J532,0)</f>
        <v>0</v>
      </c>
      <c r="BI532" s="239">
        <f>IF(N532="nulová",J532,0)</f>
        <v>0</v>
      </c>
      <c r="BJ532" s="17" t="s">
        <v>80</v>
      </c>
      <c r="BK532" s="239">
        <f>ROUND(I532*H532,2)</f>
        <v>0</v>
      </c>
      <c r="BL532" s="17" t="s">
        <v>171</v>
      </c>
      <c r="BM532" s="238" t="s">
        <v>1127</v>
      </c>
    </row>
    <row r="533" s="2" customFormat="1">
      <c r="A533" s="38"/>
      <c r="B533" s="39"/>
      <c r="C533" s="40"/>
      <c r="D533" s="240" t="s">
        <v>173</v>
      </c>
      <c r="E533" s="40"/>
      <c r="F533" s="241" t="s">
        <v>440</v>
      </c>
      <c r="G533" s="40"/>
      <c r="H533" s="40"/>
      <c r="I533" s="242"/>
      <c r="J533" s="40"/>
      <c r="K533" s="40"/>
      <c r="L533" s="44"/>
      <c r="M533" s="243"/>
      <c r="N533" s="244"/>
      <c r="O533" s="91"/>
      <c r="P533" s="91"/>
      <c r="Q533" s="91"/>
      <c r="R533" s="91"/>
      <c r="S533" s="91"/>
      <c r="T533" s="92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173</v>
      </c>
      <c r="AU533" s="17" t="s">
        <v>82</v>
      </c>
    </row>
    <row r="534" s="2" customFormat="1">
      <c r="A534" s="38"/>
      <c r="B534" s="39"/>
      <c r="C534" s="40"/>
      <c r="D534" s="245" t="s">
        <v>175</v>
      </c>
      <c r="E534" s="40"/>
      <c r="F534" s="246" t="s">
        <v>441</v>
      </c>
      <c r="G534" s="40"/>
      <c r="H534" s="40"/>
      <c r="I534" s="242"/>
      <c r="J534" s="40"/>
      <c r="K534" s="40"/>
      <c r="L534" s="44"/>
      <c r="M534" s="243"/>
      <c r="N534" s="244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175</v>
      </c>
      <c r="AU534" s="17" t="s">
        <v>82</v>
      </c>
    </row>
    <row r="535" s="2" customFormat="1" ht="24.15" customHeight="1">
      <c r="A535" s="38"/>
      <c r="B535" s="39"/>
      <c r="C535" s="227" t="s">
        <v>1128</v>
      </c>
      <c r="D535" s="227" t="s">
        <v>166</v>
      </c>
      <c r="E535" s="228" t="s">
        <v>443</v>
      </c>
      <c r="F535" s="229" t="s">
        <v>444</v>
      </c>
      <c r="G535" s="230" t="s">
        <v>169</v>
      </c>
      <c r="H535" s="231">
        <v>72.486999999999995</v>
      </c>
      <c r="I535" s="232"/>
      <c r="J535" s="233">
        <f>ROUND(I535*H535,2)</f>
        <v>0</v>
      </c>
      <c r="K535" s="229" t="s">
        <v>170</v>
      </c>
      <c r="L535" s="44"/>
      <c r="M535" s="234" t="s">
        <v>1</v>
      </c>
      <c r="N535" s="235" t="s">
        <v>38</v>
      </c>
      <c r="O535" s="91"/>
      <c r="P535" s="236">
        <f>O535*H535</f>
        <v>0</v>
      </c>
      <c r="Q535" s="236">
        <v>0</v>
      </c>
      <c r="R535" s="236">
        <f>Q535*H535</f>
        <v>0</v>
      </c>
      <c r="S535" s="236">
        <v>0</v>
      </c>
      <c r="T535" s="237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38" t="s">
        <v>171</v>
      </c>
      <c r="AT535" s="238" t="s">
        <v>166</v>
      </c>
      <c r="AU535" s="238" t="s">
        <v>82</v>
      </c>
      <c r="AY535" s="17" t="s">
        <v>164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7" t="s">
        <v>80</v>
      </c>
      <c r="BK535" s="239">
        <f>ROUND(I535*H535,2)</f>
        <v>0</v>
      </c>
      <c r="BL535" s="17" t="s">
        <v>171</v>
      </c>
      <c r="BM535" s="238" t="s">
        <v>1129</v>
      </c>
    </row>
    <row r="536" s="2" customFormat="1">
      <c r="A536" s="38"/>
      <c r="B536" s="39"/>
      <c r="C536" s="40"/>
      <c r="D536" s="240" t="s">
        <v>173</v>
      </c>
      <c r="E536" s="40"/>
      <c r="F536" s="241" t="s">
        <v>446</v>
      </c>
      <c r="G536" s="40"/>
      <c r="H536" s="40"/>
      <c r="I536" s="242"/>
      <c r="J536" s="40"/>
      <c r="K536" s="40"/>
      <c r="L536" s="44"/>
      <c r="M536" s="243"/>
      <c r="N536" s="244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173</v>
      </c>
      <c r="AU536" s="17" t="s">
        <v>82</v>
      </c>
    </row>
    <row r="537" s="2" customFormat="1">
      <c r="A537" s="38"/>
      <c r="B537" s="39"/>
      <c r="C537" s="40"/>
      <c r="D537" s="245" t="s">
        <v>175</v>
      </c>
      <c r="E537" s="40"/>
      <c r="F537" s="246" t="s">
        <v>447</v>
      </c>
      <c r="G537" s="40"/>
      <c r="H537" s="40"/>
      <c r="I537" s="242"/>
      <c r="J537" s="40"/>
      <c r="K537" s="40"/>
      <c r="L537" s="44"/>
      <c r="M537" s="243"/>
      <c r="N537" s="244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175</v>
      </c>
      <c r="AU537" s="17" t="s">
        <v>82</v>
      </c>
    </row>
    <row r="538" s="13" customFormat="1">
      <c r="A538" s="13"/>
      <c r="B538" s="247"/>
      <c r="C538" s="248"/>
      <c r="D538" s="240" t="s">
        <v>177</v>
      </c>
      <c r="E538" s="249" t="s">
        <v>1</v>
      </c>
      <c r="F538" s="250" t="s">
        <v>1130</v>
      </c>
      <c r="G538" s="248"/>
      <c r="H538" s="249" t="s">
        <v>1</v>
      </c>
      <c r="I538" s="251"/>
      <c r="J538" s="248"/>
      <c r="K538" s="248"/>
      <c r="L538" s="252"/>
      <c r="M538" s="253"/>
      <c r="N538" s="254"/>
      <c r="O538" s="254"/>
      <c r="P538" s="254"/>
      <c r="Q538" s="254"/>
      <c r="R538" s="254"/>
      <c r="S538" s="254"/>
      <c r="T538" s="25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6" t="s">
        <v>177</v>
      </c>
      <c r="AU538" s="256" t="s">
        <v>82</v>
      </c>
      <c r="AV538" s="13" t="s">
        <v>80</v>
      </c>
      <c r="AW538" s="13" t="s">
        <v>30</v>
      </c>
      <c r="AX538" s="13" t="s">
        <v>73</v>
      </c>
      <c r="AY538" s="256" t="s">
        <v>164</v>
      </c>
    </row>
    <row r="539" s="14" customFormat="1">
      <c r="A539" s="14"/>
      <c r="B539" s="257"/>
      <c r="C539" s="258"/>
      <c r="D539" s="240" t="s">
        <v>177</v>
      </c>
      <c r="E539" s="259" t="s">
        <v>1</v>
      </c>
      <c r="F539" s="260" t="s">
        <v>1131</v>
      </c>
      <c r="G539" s="258"/>
      <c r="H539" s="261">
        <v>37.920000000000002</v>
      </c>
      <c r="I539" s="262"/>
      <c r="J539" s="258"/>
      <c r="K539" s="258"/>
      <c r="L539" s="263"/>
      <c r="M539" s="264"/>
      <c r="N539" s="265"/>
      <c r="O539" s="265"/>
      <c r="P539" s="265"/>
      <c r="Q539" s="265"/>
      <c r="R539" s="265"/>
      <c r="S539" s="265"/>
      <c r="T539" s="26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7" t="s">
        <v>177</v>
      </c>
      <c r="AU539" s="267" t="s">
        <v>82</v>
      </c>
      <c r="AV539" s="14" t="s">
        <v>82</v>
      </c>
      <c r="AW539" s="14" t="s">
        <v>30</v>
      </c>
      <c r="AX539" s="14" t="s">
        <v>73</v>
      </c>
      <c r="AY539" s="267" t="s">
        <v>164</v>
      </c>
    </row>
    <row r="540" s="13" customFormat="1">
      <c r="A540" s="13"/>
      <c r="B540" s="247"/>
      <c r="C540" s="248"/>
      <c r="D540" s="240" t="s">
        <v>177</v>
      </c>
      <c r="E540" s="249" t="s">
        <v>1</v>
      </c>
      <c r="F540" s="250" t="s">
        <v>1132</v>
      </c>
      <c r="G540" s="248"/>
      <c r="H540" s="249" t="s">
        <v>1</v>
      </c>
      <c r="I540" s="251"/>
      <c r="J540" s="248"/>
      <c r="K540" s="248"/>
      <c r="L540" s="252"/>
      <c r="M540" s="253"/>
      <c r="N540" s="254"/>
      <c r="O540" s="254"/>
      <c r="P540" s="254"/>
      <c r="Q540" s="254"/>
      <c r="R540" s="254"/>
      <c r="S540" s="254"/>
      <c r="T540" s="25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6" t="s">
        <v>177</v>
      </c>
      <c r="AU540" s="256" t="s">
        <v>82</v>
      </c>
      <c r="AV540" s="13" t="s">
        <v>80</v>
      </c>
      <c r="AW540" s="13" t="s">
        <v>30</v>
      </c>
      <c r="AX540" s="13" t="s">
        <v>73</v>
      </c>
      <c r="AY540" s="256" t="s">
        <v>164</v>
      </c>
    </row>
    <row r="541" s="14" customFormat="1">
      <c r="A541" s="14"/>
      <c r="B541" s="257"/>
      <c r="C541" s="258"/>
      <c r="D541" s="240" t="s">
        <v>177</v>
      </c>
      <c r="E541" s="259" t="s">
        <v>1</v>
      </c>
      <c r="F541" s="260" t="s">
        <v>1133</v>
      </c>
      <c r="G541" s="258"/>
      <c r="H541" s="261">
        <v>34.567</v>
      </c>
      <c r="I541" s="262"/>
      <c r="J541" s="258"/>
      <c r="K541" s="258"/>
      <c r="L541" s="263"/>
      <c r="M541" s="264"/>
      <c r="N541" s="265"/>
      <c r="O541" s="265"/>
      <c r="P541" s="265"/>
      <c r="Q541" s="265"/>
      <c r="R541" s="265"/>
      <c r="S541" s="265"/>
      <c r="T541" s="26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7" t="s">
        <v>177</v>
      </c>
      <c r="AU541" s="267" t="s">
        <v>82</v>
      </c>
      <c r="AV541" s="14" t="s">
        <v>82</v>
      </c>
      <c r="AW541" s="14" t="s">
        <v>30</v>
      </c>
      <c r="AX541" s="14" t="s">
        <v>73</v>
      </c>
      <c r="AY541" s="267" t="s">
        <v>164</v>
      </c>
    </row>
    <row r="542" s="15" customFormat="1">
      <c r="A542" s="15"/>
      <c r="B542" s="268"/>
      <c r="C542" s="269"/>
      <c r="D542" s="240" t="s">
        <v>177</v>
      </c>
      <c r="E542" s="270" t="s">
        <v>1</v>
      </c>
      <c r="F542" s="271" t="s">
        <v>182</v>
      </c>
      <c r="G542" s="269"/>
      <c r="H542" s="272">
        <v>72.486999999999995</v>
      </c>
      <c r="I542" s="273"/>
      <c r="J542" s="269"/>
      <c r="K542" s="269"/>
      <c r="L542" s="274"/>
      <c r="M542" s="275"/>
      <c r="N542" s="276"/>
      <c r="O542" s="276"/>
      <c r="P542" s="276"/>
      <c r="Q542" s="276"/>
      <c r="R542" s="276"/>
      <c r="S542" s="276"/>
      <c r="T542" s="277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8" t="s">
        <v>177</v>
      </c>
      <c r="AU542" s="278" t="s">
        <v>82</v>
      </c>
      <c r="AV542" s="15" t="s">
        <v>171</v>
      </c>
      <c r="AW542" s="15" t="s">
        <v>30</v>
      </c>
      <c r="AX542" s="15" t="s">
        <v>80</v>
      </c>
      <c r="AY542" s="278" t="s">
        <v>164</v>
      </c>
    </row>
    <row r="543" s="2" customFormat="1" ht="24.15" customHeight="1">
      <c r="A543" s="38"/>
      <c r="B543" s="39"/>
      <c r="C543" s="227" t="s">
        <v>1134</v>
      </c>
      <c r="D543" s="227" t="s">
        <v>166</v>
      </c>
      <c r="E543" s="228" t="s">
        <v>1135</v>
      </c>
      <c r="F543" s="229" t="s">
        <v>1136</v>
      </c>
      <c r="G543" s="230" t="s">
        <v>169</v>
      </c>
      <c r="H543" s="231">
        <v>57.271999999999998</v>
      </c>
      <c r="I543" s="232"/>
      <c r="J543" s="233">
        <f>ROUND(I543*H543,2)</f>
        <v>0</v>
      </c>
      <c r="K543" s="229" t="s">
        <v>170</v>
      </c>
      <c r="L543" s="44"/>
      <c r="M543" s="234" t="s">
        <v>1</v>
      </c>
      <c r="N543" s="235" t="s">
        <v>38</v>
      </c>
      <c r="O543" s="91"/>
      <c r="P543" s="236">
        <f>O543*H543</f>
        <v>0</v>
      </c>
      <c r="Q543" s="236">
        <v>0</v>
      </c>
      <c r="R543" s="236">
        <f>Q543*H543</f>
        <v>0</v>
      </c>
      <c r="S543" s="236">
        <v>0</v>
      </c>
      <c r="T543" s="237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38" t="s">
        <v>171</v>
      </c>
      <c r="AT543" s="238" t="s">
        <v>166</v>
      </c>
      <c r="AU543" s="238" t="s">
        <v>82</v>
      </c>
      <c r="AY543" s="17" t="s">
        <v>164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7" t="s">
        <v>80</v>
      </c>
      <c r="BK543" s="239">
        <f>ROUND(I543*H543,2)</f>
        <v>0</v>
      </c>
      <c r="BL543" s="17" t="s">
        <v>171</v>
      </c>
      <c r="BM543" s="238" t="s">
        <v>1137</v>
      </c>
    </row>
    <row r="544" s="2" customFormat="1">
      <c r="A544" s="38"/>
      <c r="B544" s="39"/>
      <c r="C544" s="40"/>
      <c r="D544" s="240" t="s">
        <v>173</v>
      </c>
      <c r="E544" s="40"/>
      <c r="F544" s="241" t="s">
        <v>1138</v>
      </c>
      <c r="G544" s="40"/>
      <c r="H544" s="40"/>
      <c r="I544" s="242"/>
      <c r="J544" s="40"/>
      <c r="K544" s="40"/>
      <c r="L544" s="44"/>
      <c r="M544" s="243"/>
      <c r="N544" s="244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173</v>
      </c>
      <c r="AU544" s="17" t="s">
        <v>82</v>
      </c>
    </row>
    <row r="545" s="2" customFormat="1">
      <c r="A545" s="38"/>
      <c r="B545" s="39"/>
      <c r="C545" s="40"/>
      <c r="D545" s="245" t="s">
        <v>175</v>
      </c>
      <c r="E545" s="40"/>
      <c r="F545" s="246" t="s">
        <v>1139</v>
      </c>
      <c r="G545" s="40"/>
      <c r="H545" s="40"/>
      <c r="I545" s="242"/>
      <c r="J545" s="40"/>
      <c r="K545" s="40"/>
      <c r="L545" s="44"/>
      <c r="M545" s="243"/>
      <c r="N545" s="244"/>
      <c r="O545" s="91"/>
      <c r="P545" s="91"/>
      <c r="Q545" s="91"/>
      <c r="R545" s="91"/>
      <c r="S545" s="91"/>
      <c r="T545" s="92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175</v>
      </c>
      <c r="AU545" s="17" t="s">
        <v>82</v>
      </c>
    </row>
    <row r="546" s="2" customFormat="1" ht="24.15" customHeight="1">
      <c r="A546" s="38"/>
      <c r="B546" s="39"/>
      <c r="C546" s="227" t="s">
        <v>1140</v>
      </c>
      <c r="D546" s="227" t="s">
        <v>166</v>
      </c>
      <c r="E546" s="228" t="s">
        <v>1141</v>
      </c>
      <c r="F546" s="229" t="s">
        <v>1142</v>
      </c>
      <c r="G546" s="230" t="s">
        <v>169</v>
      </c>
      <c r="H546" s="231">
        <v>1.44</v>
      </c>
      <c r="I546" s="232"/>
      <c r="J546" s="233">
        <f>ROUND(I546*H546,2)</f>
        <v>0</v>
      </c>
      <c r="K546" s="229" t="s">
        <v>170</v>
      </c>
      <c r="L546" s="44"/>
      <c r="M546" s="234" t="s">
        <v>1</v>
      </c>
      <c r="N546" s="235" t="s">
        <v>38</v>
      </c>
      <c r="O546" s="91"/>
      <c r="P546" s="236">
        <f>O546*H546</f>
        <v>0</v>
      </c>
      <c r="Q546" s="236">
        <v>0.060429999999999998</v>
      </c>
      <c r="R546" s="236">
        <f>Q546*H546</f>
        <v>0.087019199999999991</v>
      </c>
      <c r="S546" s="236">
        <v>0</v>
      </c>
      <c r="T546" s="237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38" t="s">
        <v>171</v>
      </c>
      <c r="AT546" s="238" t="s">
        <v>166</v>
      </c>
      <c r="AU546" s="238" t="s">
        <v>82</v>
      </c>
      <c r="AY546" s="17" t="s">
        <v>164</v>
      </c>
      <c r="BE546" s="239">
        <f>IF(N546="základní",J546,0)</f>
        <v>0</v>
      </c>
      <c r="BF546" s="239">
        <f>IF(N546="snížená",J546,0)</f>
        <v>0</v>
      </c>
      <c r="BG546" s="239">
        <f>IF(N546="zákl. přenesená",J546,0)</f>
        <v>0</v>
      </c>
      <c r="BH546" s="239">
        <f>IF(N546="sníž. přenesená",J546,0)</f>
        <v>0</v>
      </c>
      <c r="BI546" s="239">
        <f>IF(N546="nulová",J546,0)</f>
        <v>0</v>
      </c>
      <c r="BJ546" s="17" t="s">
        <v>80</v>
      </c>
      <c r="BK546" s="239">
        <f>ROUND(I546*H546,2)</f>
        <v>0</v>
      </c>
      <c r="BL546" s="17" t="s">
        <v>171</v>
      </c>
      <c r="BM546" s="238" t="s">
        <v>1143</v>
      </c>
    </row>
    <row r="547" s="2" customFormat="1">
      <c r="A547" s="38"/>
      <c r="B547" s="39"/>
      <c r="C547" s="40"/>
      <c r="D547" s="240" t="s">
        <v>173</v>
      </c>
      <c r="E547" s="40"/>
      <c r="F547" s="241" t="s">
        <v>1144</v>
      </c>
      <c r="G547" s="40"/>
      <c r="H547" s="40"/>
      <c r="I547" s="242"/>
      <c r="J547" s="40"/>
      <c r="K547" s="40"/>
      <c r="L547" s="44"/>
      <c r="M547" s="243"/>
      <c r="N547" s="244"/>
      <c r="O547" s="91"/>
      <c r="P547" s="91"/>
      <c r="Q547" s="91"/>
      <c r="R547" s="91"/>
      <c r="S547" s="91"/>
      <c r="T547" s="92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173</v>
      </c>
      <c r="AU547" s="17" t="s">
        <v>82</v>
      </c>
    </row>
    <row r="548" s="2" customFormat="1">
      <c r="A548" s="38"/>
      <c r="B548" s="39"/>
      <c r="C548" s="40"/>
      <c r="D548" s="245" t="s">
        <v>175</v>
      </c>
      <c r="E548" s="40"/>
      <c r="F548" s="246" t="s">
        <v>1145</v>
      </c>
      <c r="G548" s="40"/>
      <c r="H548" s="40"/>
      <c r="I548" s="242"/>
      <c r="J548" s="40"/>
      <c r="K548" s="40"/>
      <c r="L548" s="44"/>
      <c r="M548" s="243"/>
      <c r="N548" s="244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175</v>
      </c>
      <c r="AU548" s="17" t="s">
        <v>82</v>
      </c>
    </row>
    <row r="549" s="13" customFormat="1">
      <c r="A549" s="13"/>
      <c r="B549" s="247"/>
      <c r="C549" s="248"/>
      <c r="D549" s="240" t="s">
        <v>177</v>
      </c>
      <c r="E549" s="249" t="s">
        <v>1</v>
      </c>
      <c r="F549" s="250" t="s">
        <v>1146</v>
      </c>
      <c r="G549" s="248"/>
      <c r="H549" s="249" t="s">
        <v>1</v>
      </c>
      <c r="I549" s="251"/>
      <c r="J549" s="248"/>
      <c r="K549" s="248"/>
      <c r="L549" s="252"/>
      <c r="M549" s="253"/>
      <c r="N549" s="254"/>
      <c r="O549" s="254"/>
      <c r="P549" s="254"/>
      <c r="Q549" s="254"/>
      <c r="R549" s="254"/>
      <c r="S549" s="254"/>
      <c r="T549" s="25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6" t="s">
        <v>177</v>
      </c>
      <c r="AU549" s="256" t="s">
        <v>82</v>
      </c>
      <c r="AV549" s="13" t="s">
        <v>80</v>
      </c>
      <c r="AW549" s="13" t="s">
        <v>30</v>
      </c>
      <c r="AX549" s="13" t="s">
        <v>73</v>
      </c>
      <c r="AY549" s="256" t="s">
        <v>164</v>
      </c>
    </row>
    <row r="550" s="14" customFormat="1">
      <c r="A550" s="14"/>
      <c r="B550" s="257"/>
      <c r="C550" s="258"/>
      <c r="D550" s="240" t="s">
        <v>177</v>
      </c>
      <c r="E550" s="259" t="s">
        <v>1</v>
      </c>
      <c r="F550" s="260" t="s">
        <v>1045</v>
      </c>
      <c r="G550" s="258"/>
      <c r="H550" s="261">
        <v>1.44</v>
      </c>
      <c r="I550" s="262"/>
      <c r="J550" s="258"/>
      <c r="K550" s="258"/>
      <c r="L550" s="263"/>
      <c r="M550" s="264"/>
      <c r="N550" s="265"/>
      <c r="O550" s="265"/>
      <c r="P550" s="265"/>
      <c r="Q550" s="265"/>
      <c r="R550" s="265"/>
      <c r="S550" s="265"/>
      <c r="T550" s="26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7" t="s">
        <v>177</v>
      </c>
      <c r="AU550" s="267" t="s">
        <v>82</v>
      </c>
      <c r="AV550" s="14" t="s">
        <v>82</v>
      </c>
      <c r="AW550" s="14" t="s">
        <v>30</v>
      </c>
      <c r="AX550" s="14" t="s">
        <v>80</v>
      </c>
      <c r="AY550" s="267" t="s">
        <v>164</v>
      </c>
    </row>
    <row r="551" s="2" customFormat="1" ht="24.15" customHeight="1">
      <c r="A551" s="38"/>
      <c r="B551" s="39"/>
      <c r="C551" s="227" t="s">
        <v>1147</v>
      </c>
      <c r="D551" s="227" t="s">
        <v>166</v>
      </c>
      <c r="E551" s="228" t="s">
        <v>1148</v>
      </c>
      <c r="F551" s="229" t="s">
        <v>1149</v>
      </c>
      <c r="G551" s="230" t="s">
        <v>169</v>
      </c>
      <c r="H551" s="231">
        <v>1.44</v>
      </c>
      <c r="I551" s="232"/>
      <c r="J551" s="233">
        <f>ROUND(I551*H551,2)</f>
        <v>0</v>
      </c>
      <c r="K551" s="229" t="s">
        <v>170</v>
      </c>
      <c r="L551" s="44"/>
      <c r="M551" s="234" t="s">
        <v>1</v>
      </c>
      <c r="N551" s="235" t="s">
        <v>38</v>
      </c>
      <c r="O551" s="91"/>
      <c r="P551" s="236">
        <f>O551*H551</f>
        <v>0</v>
      </c>
      <c r="Q551" s="236">
        <v>0.0020999999999999999</v>
      </c>
      <c r="R551" s="236">
        <f>Q551*H551</f>
        <v>0.0030239999999999998</v>
      </c>
      <c r="S551" s="236">
        <v>0</v>
      </c>
      <c r="T551" s="237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8" t="s">
        <v>171</v>
      </c>
      <c r="AT551" s="238" t="s">
        <v>166</v>
      </c>
      <c r="AU551" s="238" t="s">
        <v>82</v>
      </c>
      <c r="AY551" s="17" t="s">
        <v>164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7" t="s">
        <v>80</v>
      </c>
      <c r="BK551" s="239">
        <f>ROUND(I551*H551,2)</f>
        <v>0</v>
      </c>
      <c r="BL551" s="17" t="s">
        <v>171</v>
      </c>
      <c r="BM551" s="238" t="s">
        <v>1150</v>
      </c>
    </row>
    <row r="552" s="2" customFormat="1">
      <c r="A552" s="38"/>
      <c r="B552" s="39"/>
      <c r="C552" s="40"/>
      <c r="D552" s="240" t="s">
        <v>173</v>
      </c>
      <c r="E552" s="40"/>
      <c r="F552" s="241" t="s">
        <v>1151</v>
      </c>
      <c r="G552" s="40"/>
      <c r="H552" s="40"/>
      <c r="I552" s="242"/>
      <c r="J552" s="40"/>
      <c r="K552" s="40"/>
      <c r="L552" s="44"/>
      <c r="M552" s="243"/>
      <c r="N552" s="244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173</v>
      </c>
      <c r="AU552" s="17" t="s">
        <v>82</v>
      </c>
    </row>
    <row r="553" s="2" customFormat="1">
      <c r="A553" s="38"/>
      <c r="B553" s="39"/>
      <c r="C553" s="40"/>
      <c r="D553" s="245" t="s">
        <v>175</v>
      </c>
      <c r="E553" s="40"/>
      <c r="F553" s="246" t="s">
        <v>1152</v>
      </c>
      <c r="G553" s="40"/>
      <c r="H553" s="40"/>
      <c r="I553" s="242"/>
      <c r="J553" s="40"/>
      <c r="K553" s="40"/>
      <c r="L553" s="44"/>
      <c r="M553" s="243"/>
      <c r="N553" s="244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175</v>
      </c>
      <c r="AU553" s="17" t="s">
        <v>82</v>
      </c>
    </row>
    <row r="554" s="13" customFormat="1">
      <c r="A554" s="13"/>
      <c r="B554" s="247"/>
      <c r="C554" s="248"/>
      <c r="D554" s="240" t="s">
        <v>177</v>
      </c>
      <c r="E554" s="249" t="s">
        <v>1</v>
      </c>
      <c r="F554" s="250" t="s">
        <v>1153</v>
      </c>
      <c r="G554" s="248"/>
      <c r="H554" s="249" t="s">
        <v>1</v>
      </c>
      <c r="I554" s="251"/>
      <c r="J554" s="248"/>
      <c r="K554" s="248"/>
      <c r="L554" s="252"/>
      <c r="M554" s="253"/>
      <c r="N554" s="254"/>
      <c r="O554" s="254"/>
      <c r="P554" s="254"/>
      <c r="Q554" s="254"/>
      <c r="R554" s="254"/>
      <c r="S554" s="254"/>
      <c r="T554" s="25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6" t="s">
        <v>177</v>
      </c>
      <c r="AU554" s="256" t="s">
        <v>82</v>
      </c>
      <c r="AV554" s="13" t="s">
        <v>80</v>
      </c>
      <c r="AW554" s="13" t="s">
        <v>30</v>
      </c>
      <c r="AX554" s="13" t="s">
        <v>73</v>
      </c>
      <c r="AY554" s="256" t="s">
        <v>164</v>
      </c>
    </row>
    <row r="555" s="14" customFormat="1">
      <c r="A555" s="14"/>
      <c r="B555" s="257"/>
      <c r="C555" s="258"/>
      <c r="D555" s="240" t="s">
        <v>177</v>
      </c>
      <c r="E555" s="259" t="s">
        <v>1</v>
      </c>
      <c r="F555" s="260" t="s">
        <v>1045</v>
      </c>
      <c r="G555" s="258"/>
      <c r="H555" s="261">
        <v>1.44</v>
      </c>
      <c r="I555" s="262"/>
      <c r="J555" s="258"/>
      <c r="K555" s="258"/>
      <c r="L555" s="263"/>
      <c r="M555" s="264"/>
      <c r="N555" s="265"/>
      <c r="O555" s="265"/>
      <c r="P555" s="265"/>
      <c r="Q555" s="265"/>
      <c r="R555" s="265"/>
      <c r="S555" s="265"/>
      <c r="T555" s="26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7" t="s">
        <v>177</v>
      </c>
      <c r="AU555" s="267" t="s">
        <v>82</v>
      </c>
      <c r="AV555" s="14" t="s">
        <v>82</v>
      </c>
      <c r="AW555" s="14" t="s">
        <v>30</v>
      </c>
      <c r="AX555" s="14" t="s">
        <v>80</v>
      </c>
      <c r="AY555" s="267" t="s">
        <v>164</v>
      </c>
    </row>
    <row r="556" s="2" customFormat="1" ht="33" customHeight="1">
      <c r="A556" s="38"/>
      <c r="B556" s="39"/>
      <c r="C556" s="227" t="s">
        <v>1154</v>
      </c>
      <c r="D556" s="227" t="s">
        <v>166</v>
      </c>
      <c r="E556" s="228" t="s">
        <v>690</v>
      </c>
      <c r="F556" s="229" t="s">
        <v>691</v>
      </c>
      <c r="G556" s="230" t="s">
        <v>692</v>
      </c>
      <c r="H556" s="231">
        <v>10.5</v>
      </c>
      <c r="I556" s="232"/>
      <c r="J556" s="233">
        <f>ROUND(I556*H556,2)</f>
        <v>0</v>
      </c>
      <c r="K556" s="229" t="s">
        <v>170</v>
      </c>
      <c r="L556" s="44"/>
      <c r="M556" s="234" t="s">
        <v>1</v>
      </c>
      <c r="N556" s="235" t="s">
        <v>38</v>
      </c>
      <c r="O556" s="91"/>
      <c r="P556" s="236">
        <f>O556*H556</f>
        <v>0</v>
      </c>
      <c r="Q556" s="236">
        <v>0.00078160000000000002</v>
      </c>
      <c r="R556" s="236">
        <f>Q556*H556</f>
        <v>0.0082068000000000002</v>
      </c>
      <c r="S556" s="236">
        <v>0.001</v>
      </c>
      <c r="T556" s="237">
        <f>S556*H556</f>
        <v>0.010500000000000001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8" t="s">
        <v>171</v>
      </c>
      <c r="AT556" s="238" t="s">
        <v>166</v>
      </c>
      <c r="AU556" s="238" t="s">
        <v>82</v>
      </c>
      <c r="AY556" s="17" t="s">
        <v>164</v>
      </c>
      <c r="BE556" s="239">
        <f>IF(N556="základní",J556,0)</f>
        <v>0</v>
      </c>
      <c r="BF556" s="239">
        <f>IF(N556="snížená",J556,0)</f>
        <v>0</v>
      </c>
      <c r="BG556" s="239">
        <f>IF(N556="zákl. přenesená",J556,0)</f>
        <v>0</v>
      </c>
      <c r="BH556" s="239">
        <f>IF(N556="sníž. přenesená",J556,0)</f>
        <v>0</v>
      </c>
      <c r="BI556" s="239">
        <f>IF(N556="nulová",J556,0)</f>
        <v>0</v>
      </c>
      <c r="BJ556" s="17" t="s">
        <v>80</v>
      </c>
      <c r="BK556" s="239">
        <f>ROUND(I556*H556,2)</f>
        <v>0</v>
      </c>
      <c r="BL556" s="17" t="s">
        <v>171</v>
      </c>
      <c r="BM556" s="238" t="s">
        <v>1155</v>
      </c>
    </row>
    <row r="557" s="2" customFormat="1">
      <c r="A557" s="38"/>
      <c r="B557" s="39"/>
      <c r="C557" s="40"/>
      <c r="D557" s="240" t="s">
        <v>173</v>
      </c>
      <c r="E557" s="40"/>
      <c r="F557" s="241" t="s">
        <v>694</v>
      </c>
      <c r="G557" s="40"/>
      <c r="H557" s="40"/>
      <c r="I557" s="242"/>
      <c r="J557" s="40"/>
      <c r="K557" s="40"/>
      <c r="L557" s="44"/>
      <c r="M557" s="243"/>
      <c r="N557" s="244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173</v>
      </c>
      <c r="AU557" s="17" t="s">
        <v>82</v>
      </c>
    </row>
    <row r="558" s="2" customFormat="1">
      <c r="A558" s="38"/>
      <c r="B558" s="39"/>
      <c r="C558" s="40"/>
      <c r="D558" s="245" t="s">
        <v>175</v>
      </c>
      <c r="E558" s="40"/>
      <c r="F558" s="246" t="s">
        <v>695</v>
      </c>
      <c r="G558" s="40"/>
      <c r="H558" s="40"/>
      <c r="I558" s="242"/>
      <c r="J558" s="40"/>
      <c r="K558" s="40"/>
      <c r="L558" s="44"/>
      <c r="M558" s="243"/>
      <c r="N558" s="244"/>
      <c r="O558" s="91"/>
      <c r="P558" s="91"/>
      <c r="Q558" s="91"/>
      <c r="R558" s="91"/>
      <c r="S558" s="91"/>
      <c r="T558" s="92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175</v>
      </c>
      <c r="AU558" s="17" t="s">
        <v>82</v>
      </c>
    </row>
    <row r="559" s="2" customFormat="1">
      <c r="A559" s="38"/>
      <c r="B559" s="39"/>
      <c r="C559" s="40"/>
      <c r="D559" s="240" t="s">
        <v>206</v>
      </c>
      <c r="E559" s="40"/>
      <c r="F559" s="279" t="s">
        <v>1156</v>
      </c>
      <c r="G559" s="40"/>
      <c r="H559" s="40"/>
      <c r="I559" s="242"/>
      <c r="J559" s="40"/>
      <c r="K559" s="40"/>
      <c r="L559" s="44"/>
      <c r="M559" s="243"/>
      <c r="N559" s="244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206</v>
      </c>
      <c r="AU559" s="17" t="s">
        <v>82</v>
      </c>
    </row>
    <row r="560" s="13" customFormat="1">
      <c r="A560" s="13"/>
      <c r="B560" s="247"/>
      <c r="C560" s="248"/>
      <c r="D560" s="240" t="s">
        <v>177</v>
      </c>
      <c r="E560" s="249" t="s">
        <v>1</v>
      </c>
      <c r="F560" s="250" t="s">
        <v>1157</v>
      </c>
      <c r="G560" s="248"/>
      <c r="H560" s="249" t="s">
        <v>1</v>
      </c>
      <c r="I560" s="251"/>
      <c r="J560" s="248"/>
      <c r="K560" s="248"/>
      <c r="L560" s="252"/>
      <c r="M560" s="253"/>
      <c r="N560" s="254"/>
      <c r="O560" s="254"/>
      <c r="P560" s="254"/>
      <c r="Q560" s="254"/>
      <c r="R560" s="254"/>
      <c r="S560" s="254"/>
      <c r="T560" s="25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6" t="s">
        <v>177</v>
      </c>
      <c r="AU560" s="256" t="s">
        <v>82</v>
      </c>
      <c r="AV560" s="13" t="s">
        <v>80</v>
      </c>
      <c r="AW560" s="13" t="s">
        <v>30</v>
      </c>
      <c r="AX560" s="13" t="s">
        <v>73</v>
      </c>
      <c r="AY560" s="256" t="s">
        <v>164</v>
      </c>
    </row>
    <row r="561" s="14" customFormat="1">
      <c r="A561" s="14"/>
      <c r="B561" s="257"/>
      <c r="C561" s="258"/>
      <c r="D561" s="240" t="s">
        <v>177</v>
      </c>
      <c r="E561" s="259" t="s">
        <v>1</v>
      </c>
      <c r="F561" s="260" t="s">
        <v>1158</v>
      </c>
      <c r="G561" s="258"/>
      <c r="H561" s="261">
        <v>10.5</v>
      </c>
      <c r="I561" s="262"/>
      <c r="J561" s="258"/>
      <c r="K561" s="258"/>
      <c r="L561" s="263"/>
      <c r="M561" s="264"/>
      <c r="N561" s="265"/>
      <c r="O561" s="265"/>
      <c r="P561" s="265"/>
      <c r="Q561" s="265"/>
      <c r="R561" s="265"/>
      <c r="S561" s="265"/>
      <c r="T561" s="26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7" t="s">
        <v>177</v>
      </c>
      <c r="AU561" s="267" t="s">
        <v>82</v>
      </c>
      <c r="AV561" s="14" t="s">
        <v>82</v>
      </c>
      <c r="AW561" s="14" t="s">
        <v>30</v>
      </c>
      <c r="AX561" s="14" t="s">
        <v>80</v>
      </c>
      <c r="AY561" s="267" t="s">
        <v>164</v>
      </c>
    </row>
    <row r="562" s="2" customFormat="1" ht="24.15" customHeight="1">
      <c r="A562" s="38"/>
      <c r="B562" s="39"/>
      <c r="C562" s="227" t="s">
        <v>1159</v>
      </c>
      <c r="D562" s="227" t="s">
        <v>166</v>
      </c>
      <c r="E562" s="228" t="s">
        <v>1160</v>
      </c>
      <c r="F562" s="229" t="s">
        <v>1161</v>
      </c>
      <c r="G562" s="230" t="s">
        <v>692</v>
      </c>
      <c r="H562" s="231">
        <v>0.40000000000000002</v>
      </c>
      <c r="I562" s="232"/>
      <c r="J562" s="233">
        <f>ROUND(I562*H562,2)</f>
        <v>0</v>
      </c>
      <c r="K562" s="229" t="s">
        <v>170</v>
      </c>
      <c r="L562" s="44"/>
      <c r="M562" s="234" t="s">
        <v>1</v>
      </c>
      <c r="N562" s="235" t="s">
        <v>38</v>
      </c>
      <c r="O562" s="91"/>
      <c r="P562" s="236">
        <f>O562*H562</f>
        <v>0</v>
      </c>
      <c r="Q562" s="236">
        <v>0.0024705</v>
      </c>
      <c r="R562" s="236">
        <f>Q562*H562</f>
        <v>0.00098820000000000006</v>
      </c>
      <c r="S562" s="236">
        <v>0</v>
      </c>
      <c r="T562" s="237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8" t="s">
        <v>171</v>
      </c>
      <c r="AT562" s="238" t="s">
        <v>166</v>
      </c>
      <c r="AU562" s="238" t="s">
        <v>82</v>
      </c>
      <c r="AY562" s="17" t="s">
        <v>164</v>
      </c>
      <c r="BE562" s="239">
        <f>IF(N562="základní",J562,0)</f>
        <v>0</v>
      </c>
      <c r="BF562" s="239">
        <f>IF(N562="snížená",J562,0)</f>
        <v>0</v>
      </c>
      <c r="BG562" s="239">
        <f>IF(N562="zákl. přenesená",J562,0)</f>
        <v>0</v>
      </c>
      <c r="BH562" s="239">
        <f>IF(N562="sníž. přenesená",J562,0)</f>
        <v>0</v>
      </c>
      <c r="BI562" s="239">
        <f>IF(N562="nulová",J562,0)</f>
        <v>0</v>
      </c>
      <c r="BJ562" s="17" t="s">
        <v>80</v>
      </c>
      <c r="BK562" s="239">
        <f>ROUND(I562*H562,2)</f>
        <v>0</v>
      </c>
      <c r="BL562" s="17" t="s">
        <v>171</v>
      </c>
      <c r="BM562" s="238" t="s">
        <v>1162</v>
      </c>
    </row>
    <row r="563" s="2" customFormat="1">
      <c r="A563" s="38"/>
      <c r="B563" s="39"/>
      <c r="C563" s="40"/>
      <c r="D563" s="240" t="s">
        <v>173</v>
      </c>
      <c r="E563" s="40"/>
      <c r="F563" s="241" t="s">
        <v>1163</v>
      </c>
      <c r="G563" s="40"/>
      <c r="H563" s="40"/>
      <c r="I563" s="242"/>
      <c r="J563" s="40"/>
      <c r="K563" s="40"/>
      <c r="L563" s="44"/>
      <c r="M563" s="243"/>
      <c r="N563" s="244"/>
      <c r="O563" s="91"/>
      <c r="P563" s="91"/>
      <c r="Q563" s="91"/>
      <c r="R563" s="91"/>
      <c r="S563" s="91"/>
      <c r="T563" s="9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173</v>
      </c>
      <c r="AU563" s="17" t="s">
        <v>82</v>
      </c>
    </row>
    <row r="564" s="2" customFormat="1">
      <c r="A564" s="38"/>
      <c r="B564" s="39"/>
      <c r="C564" s="40"/>
      <c r="D564" s="245" t="s">
        <v>175</v>
      </c>
      <c r="E564" s="40"/>
      <c r="F564" s="246" t="s">
        <v>1164</v>
      </c>
      <c r="G564" s="40"/>
      <c r="H564" s="40"/>
      <c r="I564" s="242"/>
      <c r="J564" s="40"/>
      <c r="K564" s="40"/>
      <c r="L564" s="44"/>
      <c r="M564" s="243"/>
      <c r="N564" s="244"/>
      <c r="O564" s="91"/>
      <c r="P564" s="91"/>
      <c r="Q564" s="91"/>
      <c r="R564" s="91"/>
      <c r="S564" s="91"/>
      <c r="T564" s="92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175</v>
      </c>
      <c r="AU564" s="17" t="s">
        <v>82</v>
      </c>
    </row>
    <row r="565" s="13" customFormat="1">
      <c r="A565" s="13"/>
      <c r="B565" s="247"/>
      <c r="C565" s="248"/>
      <c r="D565" s="240" t="s">
        <v>177</v>
      </c>
      <c r="E565" s="249" t="s">
        <v>1</v>
      </c>
      <c r="F565" s="250" t="s">
        <v>1165</v>
      </c>
      <c r="G565" s="248"/>
      <c r="H565" s="249" t="s">
        <v>1</v>
      </c>
      <c r="I565" s="251"/>
      <c r="J565" s="248"/>
      <c r="K565" s="248"/>
      <c r="L565" s="252"/>
      <c r="M565" s="253"/>
      <c r="N565" s="254"/>
      <c r="O565" s="254"/>
      <c r="P565" s="254"/>
      <c r="Q565" s="254"/>
      <c r="R565" s="254"/>
      <c r="S565" s="254"/>
      <c r="T565" s="25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6" t="s">
        <v>177</v>
      </c>
      <c r="AU565" s="256" t="s">
        <v>82</v>
      </c>
      <c r="AV565" s="13" t="s">
        <v>80</v>
      </c>
      <c r="AW565" s="13" t="s">
        <v>30</v>
      </c>
      <c r="AX565" s="13" t="s">
        <v>73</v>
      </c>
      <c r="AY565" s="256" t="s">
        <v>164</v>
      </c>
    </row>
    <row r="566" s="14" customFormat="1">
      <c r="A566" s="14"/>
      <c r="B566" s="257"/>
      <c r="C566" s="258"/>
      <c r="D566" s="240" t="s">
        <v>177</v>
      </c>
      <c r="E566" s="259" t="s">
        <v>1</v>
      </c>
      <c r="F566" s="260" t="s">
        <v>1166</v>
      </c>
      <c r="G566" s="258"/>
      <c r="H566" s="261">
        <v>0.40000000000000002</v>
      </c>
      <c r="I566" s="262"/>
      <c r="J566" s="258"/>
      <c r="K566" s="258"/>
      <c r="L566" s="263"/>
      <c r="M566" s="264"/>
      <c r="N566" s="265"/>
      <c r="O566" s="265"/>
      <c r="P566" s="265"/>
      <c r="Q566" s="265"/>
      <c r="R566" s="265"/>
      <c r="S566" s="265"/>
      <c r="T566" s="26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7" t="s">
        <v>177</v>
      </c>
      <c r="AU566" s="267" t="s">
        <v>82</v>
      </c>
      <c r="AV566" s="14" t="s">
        <v>82</v>
      </c>
      <c r="AW566" s="14" t="s">
        <v>30</v>
      </c>
      <c r="AX566" s="14" t="s">
        <v>80</v>
      </c>
      <c r="AY566" s="267" t="s">
        <v>164</v>
      </c>
    </row>
    <row r="567" s="2" customFormat="1" ht="24.15" customHeight="1">
      <c r="A567" s="38"/>
      <c r="B567" s="39"/>
      <c r="C567" s="227" t="s">
        <v>1167</v>
      </c>
      <c r="D567" s="227" t="s">
        <v>166</v>
      </c>
      <c r="E567" s="228" t="s">
        <v>1168</v>
      </c>
      <c r="F567" s="229" t="s">
        <v>1169</v>
      </c>
      <c r="G567" s="230" t="s">
        <v>692</v>
      </c>
      <c r="H567" s="231">
        <v>23.5</v>
      </c>
      <c r="I567" s="232"/>
      <c r="J567" s="233">
        <f>ROUND(I567*H567,2)</f>
        <v>0</v>
      </c>
      <c r="K567" s="229" t="s">
        <v>170</v>
      </c>
      <c r="L567" s="44"/>
      <c r="M567" s="234" t="s">
        <v>1</v>
      </c>
      <c r="N567" s="235" t="s">
        <v>38</v>
      </c>
      <c r="O567" s="91"/>
      <c r="P567" s="236">
        <f>O567*H567</f>
        <v>0</v>
      </c>
      <c r="Q567" s="236">
        <v>0.0012882</v>
      </c>
      <c r="R567" s="236">
        <f>Q567*H567</f>
        <v>0.0302727</v>
      </c>
      <c r="S567" s="236">
        <v>0.001</v>
      </c>
      <c r="T567" s="237">
        <f>S567*H567</f>
        <v>0.0235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38" t="s">
        <v>171</v>
      </c>
      <c r="AT567" s="238" t="s">
        <v>166</v>
      </c>
      <c r="AU567" s="238" t="s">
        <v>82</v>
      </c>
      <c r="AY567" s="17" t="s">
        <v>164</v>
      </c>
      <c r="BE567" s="239">
        <f>IF(N567="základní",J567,0)</f>
        <v>0</v>
      </c>
      <c r="BF567" s="239">
        <f>IF(N567="snížená",J567,0)</f>
        <v>0</v>
      </c>
      <c r="BG567" s="239">
        <f>IF(N567="zákl. přenesená",J567,0)</f>
        <v>0</v>
      </c>
      <c r="BH567" s="239">
        <f>IF(N567="sníž. přenesená",J567,0)</f>
        <v>0</v>
      </c>
      <c r="BI567" s="239">
        <f>IF(N567="nulová",J567,0)</f>
        <v>0</v>
      </c>
      <c r="BJ567" s="17" t="s">
        <v>80</v>
      </c>
      <c r="BK567" s="239">
        <f>ROUND(I567*H567,2)</f>
        <v>0</v>
      </c>
      <c r="BL567" s="17" t="s">
        <v>171</v>
      </c>
      <c r="BM567" s="238" t="s">
        <v>1170</v>
      </c>
    </row>
    <row r="568" s="2" customFormat="1">
      <c r="A568" s="38"/>
      <c r="B568" s="39"/>
      <c r="C568" s="40"/>
      <c r="D568" s="240" t="s">
        <v>173</v>
      </c>
      <c r="E568" s="40"/>
      <c r="F568" s="241" t="s">
        <v>1171</v>
      </c>
      <c r="G568" s="40"/>
      <c r="H568" s="40"/>
      <c r="I568" s="242"/>
      <c r="J568" s="40"/>
      <c r="K568" s="40"/>
      <c r="L568" s="44"/>
      <c r="M568" s="243"/>
      <c r="N568" s="244"/>
      <c r="O568" s="91"/>
      <c r="P568" s="91"/>
      <c r="Q568" s="91"/>
      <c r="R568" s="91"/>
      <c r="S568" s="91"/>
      <c r="T568" s="92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173</v>
      </c>
      <c r="AU568" s="17" t="s">
        <v>82</v>
      </c>
    </row>
    <row r="569" s="2" customFormat="1">
      <c r="A569" s="38"/>
      <c r="B569" s="39"/>
      <c r="C569" s="40"/>
      <c r="D569" s="245" t="s">
        <v>175</v>
      </c>
      <c r="E569" s="40"/>
      <c r="F569" s="246" t="s">
        <v>1172</v>
      </c>
      <c r="G569" s="40"/>
      <c r="H569" s="40"/>
      <c r="I569" s="242"/>
      <c r="J569" s="40"/>
      <c r="K569" s="40"/>
      <c r="L569" s="44"/>
      <c r="M569" s="243"/>
      <c r="N569" s="244"/>
      <c r="O569" s="91"/>
      <c r="P569" s="91"/>
      <c r="Q569" s="91"/>
      <c r="R569" s="91"/>
      <c r="S569" s="91"/>
      <c r="T569" s="92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175</v>
      </c>
      <c r="AU569" s="17" t="s">
        <v>82</v>
      </c>
    </row>
    <row r="570" s="2" customFormat="1">
      <c r="A570" s="38"/>
      <c r="B570" s="39"/>
      <c r="C570" s="40"/>
      <c r="D570" s="240" t="s">
        <v>206</v>
      </c>
      <c r="E570" s="40"/>
      <c r="F570" s="279" t="s">
        <v>1173</v>
      </c>
      <c r="G570" s="40"/>
      <c r="H570" s="40"/>
      <c r="I570" s="242"/>
      <c r="J570" s="40"/>
      <c r="K570" s="40"/>
      <c r="L570" s="44"/>
      <c r="M570" s="243"/>
      <c r="N570" s="244"/>
      <c r="O570" s="91"/>
      <c r="P570" s="91"/>
      <c r="Q570" s="91"/>
      <c r="R570" s="91"/>
      <c r="S570" s="91"/>
      <c r="T570" s="92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206</v>
      </c>
      <c r="AU570" s="17" t="s">
        <v>82</v>
      </c>
    </row>
    <row r="571" s="13" customFormat="1">
      <c r="A571" s="13"/>
      <c r="B571" s="247"/>
      <c r="C571" s="248"/>
      <c r="D571" s="240" t="s">
        <v>177</v>
      </c>
      <c r="E571" s="249" t="s">
        <v>1</v>
      </c>
      <c r="F571" s="250" t="s">
        <v>1174</v>
      </c>
      <c r="G571" s="248"/>
      <c r="H571" s="249" t="s">
        <v>1</v>
      </c>
      <c r="I571" s="251"/>
      <c r="J571" s="248"/>
      <c r="K571" s="248"/>
      <c r="L571" s="252"/>
      <c r="M571" s="253"/>
      <c r="N571" s="254"/>
      <c r="O571" s="254"/>
      <c r="P571" s="254"/>
      <c r="Q571" s="254"/>
      <c r="R571" s="254"/>
      <c r="S571" s="254"/>
      <c r="T571" s="25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6" t="s">
        <v>177</v>
      </c>
      <c r="AU571" s="256" t="s">
        <v>82</v>
      </c>
      <c r="AV571" s="13" t="s">
        <v>80</v>
      </c>
      <c r="AW571" s="13" t="s">
        <v>30</v>
      </c>
      <c r="AX571" s="13" t="s">
        <v>73</v>
      </c>
      <c r="AY571" s="256" t="s">
        <v>164</v>
      </c>
    </row>
    <row r="572" s="14" customFormat="1">
      <c r="A572" s="14"/>
      <c r="B572" s="257"/>
      <c r="C572" s="258"/>
      <c r="D572" s="240" t="s">
        <v>177</v>
      </c>
      <c r="E572" s="259" t="s">
        <v>1</v>
      </c>
      <c r="F572" s="260" t="s">
        <v>1175</v>
      </c>
      <c r="G572" s="258"/>
      <c r="H572" s="261">
        <v>7.5</v>
      </c>
      <c r="I572" s="262"/>
      <c r="J572" s="258"/>
      <c r="K572" s="258"/>
      <c r="L572" s="263"/>
      <c r="M572" s="264"/>
      <c r="N572" s="265"/>
      <c r="O572" s="265"/>
      <c r="P572" s="265"/>
      <c r="Q572" s="265"/>
      <c r="R572" s="265"/>
      <c r="S572" s="265"/>
      <c r="T572" s="26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7" t="s">
        <v>177</v>
      </c>
      <c r="AU572" s="267" t="s">
        <v>82</v>
      </c>
      <c r="AV572" s="14" t="s">
        <v>82</v>
      </c>
      <c r="AW572" s="14" t="s">
        <v>30</v>
      </c>
      <c r="AX572" s="14" t="s">
        <v>73</v>
      </c>
      <c r="AY572" s="267" t="s">
        <v>164</v>
      </c>
    </row>
    <row r="573" s="13" customFormat="1">
      <c r="A573" s="13"/>
      <c r="B573" s="247"/>
      <c r="C573" s="248"/>
      <c r="D573" s="240" t="s">
        <v>177</v>
      </c>
      <c r="E573" s="249" t="s">
        <v>1</v>
      </c>
      <c r="F573" s="250" t="s">
        <v>1176</v>
      </c>
      <c r="G573" s="248"/>
      <c r="H573" s="249" t="s">
        <v>1</v>
      </c>
      <c r="I573" s="251"/>
      <c r="J573" s="248"/>
      <c r="K573" s="248"/>
      <c r="L573" s="252"/>
      <c r="M573" s="253"/>
      <c r="N573" s="254"/>
      <c r="O573" s="254"/>
      <c r="P573" s="254"/>
      <c r="Q573" s="254"/>
      <c r="R573" s="254"/>
      <c r="S573" s="254"/>
      <c r="T573" s="25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6" t="s">
        <v>177</v>
      </c>
      <c r="AU573" s="256" t="s">
        <v>82</v>
      </c>
      <c r="AV573" s="13" t="s">
        <v>80</v>
      </c>
      <c r="AW573" s="13" t="s">
        <v>30</v>
      </c>
      <c r="AX573" s="13" t="s">
        <v>73</v>
      </c>
      <c r="AY573" s="256" t="s">
        <v>164</v>
      </c>
    </row>
    <row r="574" s="14" customFormat="1">
      <c r="A574" s="14"/>
      <c r="B574" s="257"/>
      <c r="C574" s="258"/>
      <c r="D574" s="240" t="s">
        <v>177</v>
      </c>
      <c r="E574" s="259" t="s">
        <v>1</v>
      </c>
      <c r="F574" s="260" t="s">
        <v>335</v>
      </c>
      <c r="G574" s="258"/>
      <c r="H574" s="261">
        <v>4</v>
      </c>
      <c r="I574" s="262"/>
      <c r="J574" s="258"/>
      <c r="K574" s="258"/>
      <c r="L574" s="263"/>
      <c r="M574" s="264"/>
      <c r="N574" s="265"/>
      <c r="O574" s="265"/>
      <c r="P574" s="265"/>
      <c r="Q574" s="265"/>
      <c r="R574" s="265"/>
      <c r="S574" s="265"/>
      <c r="T574" s="26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7" t="s">
        <v>177</v>
      </c>
      <c r="AU574" s="267" t="s">
        <v>82</v>
      </c>
      <c r="AV574" s="14" t="s">
        <v>82</v>
      </c>
      <c r="AW574" s="14" t="s">
        <v>30</v>
      </c>
      <c r="AX574" s="14" t="s">
        <v>73</v>
      </c>
      <c r="AY574" s="267" t="s">
        <v>164</v>
      </c>
    </row>
    <row r="575" s="13" customFormat="1">
      <c r="A575" s="13"/>
      <c r="B575" s="247"/>
      <c r="C575" s="248"/>
      <c r="D575" s="240" t="s">
        <v>177</v>
      </c>
      <c r="E575" s="249" t="s">
        <v>1</v>
      </c>
      <c r="F575" s="250" t="s">
        <v>1177</v>
      </c>
      <c r="G575" s="248"/>
      <c r="H575" s="249" t="s">
        <v>1</v>
      </c>
      <c r="I575" s="251"/>
      <c r="J575" s="248"/>
      <c r="K575" s="248"/>
      <c r="L575" s="252"/>
      <c r="M575" s="253"/>
      <c r="N575" s="254"/>
      <c r="O575" s="254"/>
      <c r="P575" s="254"/>
      <c r="Q575" s="254"/>
      <c r="R575" s="254"/>
      <c r="S575" s="254"/>
      <c r="T575" s="25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6" t="s">
        <v>177</v>
      </c>
      <c r="AU575" s="256" t="s">
        <v>82</v>
      </c>
      <c r="AV575" s="13" t="s">
        <v>80</v>
      </c>
      <c r="AW575" s="13" t="s">
        <v>30</v>
      </c>
      <c r="AX575" s="13" t="s">
        <v>73</v>
      </c>
      <c r="AY575" s="256" t="s">
        <v>164</v>
      </c>
    </row>
    <row r="576" s="14" customFormat="1">
      <c r="A576" s="14"/>
      <c r="B576" s="257"/>
      <c r="C576" s="258"/>
      <c r="D576" s="240" t="s">
        <v>177</v>
      </c>
      <c r="E576" s="259" t="s">
        <v>1</v>
      </c>
      <c r="F576" s="260" t="s">
        <v>1178</v>
      </c>
      <c r="G576" s="258"/>
      <c r="H576" s="261">
        <v>12</v>
      </c>
      <c r="I576" s="262"/>
      <c r="J576" s="258"/>
      <c r="K576" s="258"/>
      <c r="L576" s="263"/>
      <c r="M576" s="264"/>
      <c r="N576" s="265"/>
      <c r="O576" s="265"/>
      <c r="P576" s="265"/>
      <c r="Q576" s="265"/>
      <c r="R576" s="265"/>
      <c r="S576" s="265"/>
      <c r="T576" s="26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7" t="s">
        <v>177</v>
      </c>
      <c r="AU576" s="267" t="s">
        <v>82</v>
      </c>
      <c r="AV576" s="14" t="s">
        <v>82</v>
      </c>
      <c r="AW576" s="14" t="s">
        <v>30</v>
      </c>
      <c r="AX576" s="14" t="s">
        <v>73</v>
      </c>
      <c r="AY576" s="267" t="s">
        <v>164</v>
      </c>
    </row>
    <row r="577" s="15" customFormat="1">
      <c r="A577" s="15"/>
      <c r="B577" s="268"/>
      <c r="C577" s="269"/>
      <c r="D577" s="240" t="s">
        <v>177</v>
      </c>
      <c r="E577" s="270" t="s">
        <v>1</v>
      </c>
      <c r="F577" s="271" t="s">
        <v>182</v>
      </c>
      <c r="G577" s="269"/>
      <c r="H577" s="272">
        <v>23.5</v>
      </c>
      <c r="I577" s="273"/>
      <c r="J577" s="269"/>
      <c r="K577" s="269"/>
      <c r="L577" s="274"/>
      <c r="M577" s="275"/>
      <c r="N577" s="276"/>
      <c r="O577" s="276"/>
      <c r="P577" s="276"/>
      <c r="Q577" s="276"/>
      <c r="R577" s="276"/>
      <c r="S577" s="276"/>
      <c r="T577" s="277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8" t="s">
        <v>177</v>
      </c>
      <c r="AU577" s="278" t="s">
        <v>82</v>
      </c>
      <c r="AV577" s="15" t="s">
        <v>171</v>
      </c>
      <c r="AW577" s="15" t="s">
        <v>30</v>
      </c>
      <c r="AX577" s="15" t="s">
        <v>80</v>
      </c>
      <c r="AY577" s="278" t="s">
        <v>164</v>
      </c>
    </row>
    <row r="578" s="2" customFormat="1" ht="33" customHeight="1">
      <c r="A578" s="38"/>
      <c r="B578" s="39"/>
      <c r="C578" s="227" t="s">
        <v>1179</v>
      </c>
      <c r="D578" s="227" t="s">
        <v>166</v>
      </c>
      <c r="E578" s="228" t="s">
        <v>1180</v>
      </c>
      <c r="F578" s="229" t="s">
        <v>1181</v>
      </c>
      <c r="G578" s="230" t="s">
        <v>692</v>
      </c>
      <c r="H578" s="231">
        <v>92</v>
      </c>
      <c r="I578" s="232"/>
      <c r="J578" s="233">
        <f>ROUND(I578*H578,2)</f>
        <v>0</v>
      </c>
      <c r="K578" s="229" t="s">
        <v>170</v>
      </c>
      <c r="L578" s="44"/>
      <c r="M578" s="234" t="s">
        <v>1</v>
      </c>
      <c r="N578" s="235" t="s">
        <v>38</v>
      </c>
      <c r="O578" s="91"/>
      <c r="P578" s="236">
        <f>O578*H578</f>
        <v>0</v>
      </c>
      <c r="Q578" s="236">
        <v>0.0078200000000000006</v>
      </c>
      <c r="R578" s="236">
        <f>Q578*H578</f>
        <v>0.71944000000000008</v>
      </c>
      <c r="S578" s="236">
        <v>0</v>
      </c>
      <c r="T578" s="237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38" t="s">
        <v>171</v>
      </c>
      <c r="AT578" s="238" t="s">
        <v>166</v>
      </c>
      <c r="AU578" s="238" t="s">
        <v>82</v>
      </c>
      <c r="AY578" s="17" t="s">
        <v>164</v>
      </c>
      <c r="BE578" s="239">
        <f>IF(N578="základní",J578,0)</f>
        <v>0</v>
      </c>
      <c r="BF578" s="239">
        <f>IF(N578="snížená",J578,0)</f>
        <v>0</v>
      </c>
      <c r="BG578" s="239">
        <f>IF(N578="zákl. přenesená",J578,0)</f>
        <v>0</v>
      </c>
      <c r="BH578" s="239">
        <f>IF(N578="sníž. přenesená",J578,0)</f>
        <v>0</v>
      </c>
      <c r="BI578" s="239">
        <f>IF(N578="nulová",J578,0)</f>
        <v>0</v>
      </c>
      <c r="BJ578" s="17" t="s">
        <v>80</v>
      </c>
      <c r="BK578" s="239">
        <f>ROUND(I578*H578,2)</f>
        <v>0</v>
      </c>
      <c r="BL578" s="17" t="s">
        <v>171</v>
      </c>
      <c r="BM578" s="238" t="s">
        <v>1182</v>
      </c>
    </row>
    <row r="579" s="2" customFormat="1">
      <c r="A579" s="38"/>
      <c r="B579" s="39"/>
      <c r="C579" s="40"/>
      <c r="D579" s="240" t="s">
        <v>173</v>
      </c>
      <c r="E579" s="40"/>
      <c r="F579" s="241" t="s">
        <v>1183</v>
      </c>
      <c r="G579" s="40"/>
      <c r="H579" s="40"/>
      <c r="I579" s="242"/>
      <c r="J579" s="40"/>
      <c r="K579" s="40"/>
      <c r="L579" s="44"/>
      <c r="M579" s="243"/>
      <c r="N579" s="244"/>
      <c r="O579" s="91"/>
      <c r="P579" s="91"/>
      <c r="Q579" s="91"/>
      <c r="R579" s="91"/>
      <c r="S579" s="91"/>
      <c r="T579" s="92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173</v>
      </c>
      <c r="AU579" s="17" t="s">
        <v>82</v>
      </c>
    </row>
    <row r="580" s="2" customFormat="1">
      <c r="A580" s="38"/>
      <c r="B580" s="39"/>
      <c r="C580" s="40"/>
      <c r="D580" s="245" t="s">
        <v>175</v>
      </c>
      <c r="E580" s="40"/>
      <c r="F580" s="246" t="s">
        <v>1184</v>
      </c>
      <c r="G580" s="40"/>
      <c r="H580" s="40"/>
      <c r="I580" s="242"/>
      <c r="J580" s="40"/>
      <c r="K580" s="40"/>
      <c r="L580" s="44"/>
      <c r="M580" s="243"/>
      <c r="N580" s="244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175</v>
      </c>
      <c r="AU580" s="17" t="s">
        <v>82</v>
      </c>
    </row>
    <row r="581" s="2" customFormat="1">
      <c r="A581" s="38"/>
      <c r="B581" s="39"/>
      <c r="C581" s="40"/>
      <c r="D581" s="240" t="s">
        <v>206</v>
      </c>
      <c r="E581" s="40"/>
      <c r="F581" s="279" t="s">
        <v>1185</v>
      </c>
      <c r="G581" s="40"/>
      <c r="H581" s="40"/>
      <c r="I581" s="242"/>
      <c r="J581" s="40"/>
      <c r="K581" s="40"/>
      <c r="L581" s="44"/>
      <c r="M581" s="243"/>
      <c r="N581" s="244"/>
      <c r="O581" s="91"/>
      <c r="P581" s="91"/>
      <c r="Q581" s="91"/>
      <c r="R581" s="91"/>
      <c r="S581" s="91"/>
      <c r="T581" s="92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206</v>
      </c>
      <c r="AU581" s="17" t="s">
        <v>82</v>
      </c>
    </row>
    <row r="582" s="13" customFormat="1">
      <c r="A582" s="13"/>
      <c r="B582" s="247"/>
      <c r="C582" s="248"/>
      <c r="D582" s="240" t="s">
        <v>177</v>
      </c>
      <c r="E582" s="249" t="s">
        <v>1</v>
      </c>
      <c r="F582" s="250" t="s">
        <v>1186</v>
      </c>
      <c r="G582" s="248"/>
      <c r="H582" s="249" t="s">
        <v>1</v>
      </c>
      <c r="I582" s="251"/>
      <c r="J582" s="248"/>
      <c r="K582" s="248"/>
      <c r="L582" s="252"/>
      <c r="M582" s="253"/>
      <c r="N582" s="254"/>
      <c r="O582" s="254"/>
      <c r="P582" s="254"/>
      <c r="Q582" s="254"/>
      <c r="R582" s="254"/>
      <c r="S582" s="254"/>
      <c r="T582" s="25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6" t="s">
        <v>177</v>
      </c>
      <c r="AU582" s="256" t="s">
        <v>82</v>
      </c>
      <c r="AV582" s="13" t="s">
        <v>80</v>
      </c>
      <c r="AW582" s="13" t="s">
        <v>30</v>
      </c>
      <c r="AX582" s="13" t="s">
        <v>73</v>
      </c>
      <c r="AY582" s="256" t="s">
        <v>164</v>
      </c>
    </row>
    <row r="583" s="14" customFormat="1">
      <c r="A583" s="14"/>
      <c r="B583" s="257"/>
      <c r="C583" s="258"/>
      <c r="D583" s="240" t="s">
        <v>177</v>
      </c>
      <c r="E583" s="259" t="s">
        <v>1</v>
      </c>
      <c r="F583" s="260" t="s">
        <v>1187</v>
      </c>
      <c r="G583" s="258"/>
      <c r="H583" s="261">
        <v>60</v>
      </c>
      <c r="I583" s="262"/>
      <c r="J583" s="258"/>
      <c r="K583" s="258"/>
      <c r="L583" s="263"/>
      <c r="M583" s="264"/>
      <c r="N583" s="265"/>
      <c r="O583" s="265"/>
      <c r="P583" s="265"/>
      <c r="Q583" s="265"/>
      <c r="R583" s="265"/>
      <c r="S583" s="265"/>
      <c r="T583" s="26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7" t="s">
        <v>177</v>
      </c>
      <c r="AU583" s="267" t="s">
        <v>82</v>
      </c>
      <c r="AV583" s="14" t="s">
        <v>82</v>
      </c>
      <c r="AW583" s="14" t="s">
        <v>30</v>
      </c>
      <c r="AX583" s="14" t="s">
        <v>73</v>
      </c>
      <c r="AY583" s="267" t="s">
        <v>164</v>
      </c>
    </row>
    <row r="584" s="13" customFormat="1">
      <c r="A584" s="13"/>
      <c r="B584" s="247"/>
      <c r="C584" s="248"/>
      <c r="D584" s="240" t="s">
        <v>177</v>
      </c>
      <c r="E584" s="249" t="s">
        <v>1</v>
      </c>
      <c r="F584" s="250" t="s">
        <v>1188</v>
      </c>
      <c r="G584" s="248"/>
      <c r="H584" s="249" t="s">
        <v>1</v>
      </c>
      <c r="I584" s="251"/>
      <c r="J584" s="248"/>
      <c r="K584" s="248"/>
      <c r="L584" s="252"/>
      <c r="M584" s="253"/>
      <c r="N584" s="254"/>
      <c r="O584" s="254"/>
      <c r="P584" s="254"/>
      <c r="Q584" s="254"/>
      <c r="R584" s="254"/>
      <c r="S584" s="254"/>
      <c r="T584" s="25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6" t="s">
        <v>177</v>
      </c>
      <c r="AU584" s="256" t="s">
        <v>82</v>
      </c>
      <c r="AV584" s="13" t="s">
        <v>80</v>
      </c>
      <c r="AW584" s="13" t="s">
        <v>30</v>
      </c>
      <c r="AX584" s="13" t="s">
        <v>73</v>
      </c>
      <c r="AY584" s="256" t="s">
        <v>164</v>
      </c>
    </row>
    <row r="585" s="14" customFormat="1">
      <c r="A585" s="14"/>
      <c r="B585" s="257"/>
      <c r="C585" s="258"/>
      <c r="D585" s="240" t="s">
        <v>177</v>
      </c>
      <c r="E585" s="259" t="s">
        <v>1</v>
      </c>
      <c r="F585" s="260" t="s">
        <v>1189</v>
      </c>
      <c r="G585" s="258"/>
      <c r="H585" s="261">
        <v>32</v>
      </c>
      <c r="I585" s="262"/>
      <c r="J585" s="258"/>
      <c r="K585" s="258"/>
      <c r="L585" s="263"/>
      <c r="M585" s="264"/>
      <c r="N585" s="265"/>
      <c r="O585" s="265"/>
      <c r="P585" s="265"/>
      <c r="Q585" s="265"/>
      <c r="R585" s="265"/>
      <c r="S585" s="265"/>
      <c r="T585" s="26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7" t="s">
        <v>177</v>
      </c>
      <c r="AU585" s="267" t="s">
        <v>82</v>
      </c>
      <c r="AV585" s="14" t="s">
        <v>82</v>
      </c>
      <c r="AW585" s="14" t="s">
        <v>30</v>
      </c>
      <c r="AX585" s="14" t="s">
        <v>73</v>
      </c>
      <c r="AY585" s="267" t="s">
        <v>164</v>
      </c>
    </row>
    <row r="586" s="15" customFormat="1">
      <c r="A586" s="15"/>
      <c r="B586" s="268"/>
      <c r="C586" s="269"/>
      <c r="D586" s="240" t="s">
        <v>177</v>
      </c>
      <c r="E586" s="270" t="s">
        <v>1</v>
      </c>
      <c r="F586" s="271" t="s">
        <v>182</v>
      </c>
      <c r="G586" s="269"/>
      <c r="H586" s="272">
        <v>92</v>
      </c>
      <c r="I586" s="273"/>
      <c r="J586" s="269"/>
      <c r="K586" s="269"/>
      <c r="L586" s="274"/>
      <c r="M586" s="275"/>
      <c r="N586" s="276"/>
      <c r="O586" s="276"/>
      <c r="P586" s="276"/>
      <c r="Q586" s="276"/>
      <c r="R586" s="276"/>
      <c r="S586" s="276"/>
      <c r="T586" s="27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8" t="s">
        <v>177</v>
      </c>
      <c r="AU586" s="278" t="s">
        <v>82</v>
      </c>
      <c r="AV586" s="15" t="s">
        <v>171</v>
      </c>
      <c r="AW586" s="15" t="s">
        <v>30</v>
      </c>
      <c r="AX586" s="15" t="s">
        <v>80</v>
      </c>
      <c r="AY586" s="278" t="s">
        <v>164</v>
      </c>
    </row>
    <row r="587" s="12" customFormat="1" ht="22.8" customHeight="1">
      <c r="A587" s="12"/>
      <c r="B587" s="211"/>
      <c r="C587" s="212"/>
      <c r="D587" s="213" t="s">
        <v>72</v>
      </c>
      <c r="E587" s="225" t="s">
        <v>455</v>
      </c>
      <c r="F587" s="225" t="s">
        <v>456</v>
      </c>
      <c r="G587" s="212"/>
      <c r="H587" s="212"/>
      <c r="I587" s="215"/>
      <c r="J587" s="226">
        <f>BK587</f>
        <v>0</v>
      </c>
      <c r="K587" s="212"/>
      <c r="L587" s="217"/>
      <c r="M587" s="218"/>
      <c r="N587" s="219"/>
      <c r="O587" s="219"/>
      <c r="P587" s="220">
        <f>SUM(P588:P616)</f>
        <v>0</v>
      </c>
      <c r="Q587" s="219"/>
      <c r="R587" s="220">
        <f>SUM(R588:R616)</f>
        <v>0</v>
      </c>
      <c r="S587" s="219"/>
      <c r="T587" s="221">
        <f>SUM(T588:T616)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22" t="s">
        <v>80</v>
      </c>
      <c r="AT587" s="223" t="s">
        <v>72</v>
      </c>
      <c r="AU587" s="223" t="s">
        <v>80</v>
      </c>
      <c r="AY587" s="222" t="s">
        <v>164</v>
      </c>
      <c r="BK587" s="224">
        <f>SUM(BK588:BK616)</f>
        <v>0</v>
      </c>
    </row>
    <row r="588" s="2" customFormat="1" ht="37.8" customHeight="1">
      <c r="A588" s="38"/>
      <c r="B588" s="39"/>
      <c r="C588" s="227" t="s">
        <v>1190</v>
      </c>
      <c r="D588" s="227" t="s">
        <v>166</v>
      </c>
      <c r="E588" s="228" t="s">
        <v>1191</v>
      </c>
      <c r="F588" s="229" t="s">
        <v>1192</v>
      </c>
      <c r="G588" s="230" t="s">
        <v>216</v>
      </c>
      <c r="H588" s="231">
        <v>10.065</v>
      </c>
      <c r="I588" s="232"/>
      <c r="J588" s="233">
        <f>ROUND(I588*H588,2)</f>
        <v>0</v>
      </c>
      <c r="K588" s="229" t="s">
        <v>170</v>
      </c>
      <c r="L588" s="44"/>
      <c r="M588" s="234" t="s">
        <v>1</v>
      </c>
      <c r="N588" s="235" t="s">
        <v>38</v>
      </c>
      <c r="O588" s="91"/>
      <c r="P588" s="236">
        <f>O588*H588</f>
        <v>0</v>
      </c>
      <c r="Q588" s="236">
        <v>0</v>
      </c>
      <c r="R588" s="236">
        <f>Q588*H588</f>
        <v>0</v>
      </c>
      <c r="S588" s="236">
        <v>0</v>
      </c>
      <c r="T588" s="237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38" t="s">
        <v>171</v>
      </c>
      <c r="AT588" s="238" t="s">
        <v>166</v>
      </c>
      <c r="AU588" s="238" t="s">
        <v>82</v>
      </c>
      <c r="AY588" s="17" t="s">
        <v>164</v>
      </c>
      <c r="BE588" s="239">
        <f>IF(N588="základní",J588,0)</f>
        <v>0</v>
      </c>
      <c r="BF588" s="239">
        <f>IF(N588="snížená",J588,0)</f>
        <v>0</v>
      </c>
      <c r="BG588" s="239">
        <f>IF(N588="zákl. přenesená",J588,0)</f>
        <v>0</v>
      </c>
      <c r="BH588" s="239">
        <f>IF(N588="sníž. přenesená",J588,0)</f>
        <v>0</v>
      </c>
      <c r="BI588" s="239">
        <f>IF(N588="nulová",J588,0)</f>
        <v>0</v>
      </c>
      <c r="BJ588" s="17" t="s">
        <v>80</v>
      </c>
      <c r="BK588" s="239">
        <f>ROUND(I588*H588,2)</f>
        <v>0</v>
      </c>
      <c r="BL588" s="17" t="s">
        <v>171</v>
      </c>
      <c r="BM588" s="238" t="s">
        <v>1193</v>
      </c>
    </row>
    <row r="589" s="2" customFormat="1">
      <c r="A589" s="38"/>
      <c r="B589" s="39"/>
      <c r="C589" s="40"/>
      <c r="D589" s="240" t="s">
        <v>173</v>
      </c>
      <c r="E589" s="40"/>
      <c r="F589" s="241" t="s">
        <v>1194</v>
      </c>
      <c r="G589" s="40"/>
      <c r="H589" s="40"/>
      <c r="I589" s="242"/>
      <c r="J589" s="40"/>
      <c r="K589" s="40"/>
      <c r="L589" s="44"/>
      <c r="M589" s="243"/>
      <c r="N589" s="244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173</v>
      </c>
      <c r="AU589" s="17" t="s">
        <v>82</v>
      </c>
    </row>
    <row r="590" s="2" customFormat="1">
      <c r="A590" s="38"/>
      <c r="B590" s="39"/>
      <c r="C590" s="40"/>
      <c r="D590" s="245" t="s">
        <v>175</v>
      </c>
      <c r="E590" s="40"/>
      <c r="F590" s="246" t="s">
        <v>1195</v>
      </c>
      <c r="G590" s="40"/>
      <c r="H590" s="40"/>
      <c r="I590" s="242"/>
      <c r="J590" s="40"/>
      <c r="K590" s="40"/>
      <c r="L590" s="44"/>
      <c r="M590" s="243"/>
      <c r="N590" s="244"/>
      <c r="O590" s="91"/>
      <c r="P590" s="91"/>
      <c r="Q590" s="91"/>
      <c r="R590" s="91"/>
      <c r="S590" s="91"/>
      <c r="T590" s="92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175</v>
      </c>
      <c r="AU590" s="17" t="s">
        <v>82</v>
      </c>
    </row>
    <row r="591" s="14" customFormat="1">
      <c r="A591" s="14"/>
      <c r="B591" s="257"/>
      <c r="C591" s="258"/>
      <c r="D591" s="240" t="s">
        <v>177</v>
      </c>
      <c r="E591" s="259" t="s">
        <v>1</v>
      </c>
      <c r="F591" s="260" t="s">
        <v>1196</v>
      </c>
      <c r="G591" s="258"/>
      <c r="H591" s="261">
        <v>10.065</v>
      </c>
      <c r="I591" s="262"/>
      <c r="J591" s="258"/>
      <c r="K591" s="258"/>
      <c r="L591" s="263"/>
      <c r="M591" s="264"/>
      <c r="N591" s="265"/>
      <c r="O591" s="265"/>
      <c r="P591" s="265"/>
      <c r="Q591" s="265"/>
      <c r="R591" s="265"/>
      <c r="S591" s="265"/>
      <c r="T591" s="26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7" t="s">
        <v>177</v>
      </c>
      <c r="AU591" s="267" t="s">
        <v>82</v>
      </c>
      <c r="AV591" s="14" t="s">
        <v>82</v>
      </c>
      <c r="AW591" s="14" t="s">
        <v>30</v>
      </c>
      <c r="AX591" s="14" t="s">
        <v>80</v>
      </c>
      <c r="AY591" s="267" t="s">
        <v>164</v>
      </c>
    </row>
    <row r="592" s="2" customFormat="1" ht="37.8" customHeight="1">
      <c r="A592" s="38"/>
      <c r="B592" s="39"/>
      <c r="C592" s="227" t="s">
        <v>1197</v>
      </c>
      <c r="D592" s="227" t="s">
        <v>166</v>
      </c>
      <c r="E592" s="228" t="s">
        <v>1198</v>
      </c>
      <c r="F592" s="229" t="s">
        <v>1199</v>
      </c>
      <c r="G592" s="230" t="s">
        <v>216</v>
      </c>
      <c r="H592" s="231">
        <v>0.40300000000000002</v>
      </c>
      <c r="I592" s="232"/>
      <c r="J592" s="233">
        <f>ROUND(I592*H592,2)</f>
        <v>0</v>
      </c>
      <c r="K592" s="229" t="s">
        <v>170</v>
      </c>
      <c r="L592" s="44"/>
      <c r="M592" s="234" t="s">
        <v>1</v>
      </c>
      <c r="N592" s="235" t="s">
        <v>38</v>
      </c>
      <c r="O592" s="91"/>
      <c r="P592" s="236">
        <f>O592*H592</f>
        <v>0</v>
      </c>
      <c r="Q592" s="236">
        <v>0</v>
      </c>
      <c r="R592" s="236">
        <f>Q592*H592</f>
        <v>0</v>
      </c>
      <c r="S592" s="236">
        <v>0</v>
      </c>
      <c r="T592" s="237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38" t="s">
        <v>171</v>
      </c>
      <c r="AT592" s="238" t="s">
        <v>166</v>
      </c>
      <c r="AU592" s="238" t="s">
        <v>82</v>
      </c>
      <c r="AY592" s="17" t="s">
        <v>164</v>
      </c>
      <c r="BE592" s="239">
        <f>IF(N592="základní",J592,0)</f>
        <v>0</v>
      </c>
      <c r="BF592" s="239">
        <f>IF(N592="snížená",J592,0)</f>
        <v>0</v>
      </c>
      <c r="BG592" s="239">
        <f>IF(N592="zákl. přenesená",J592,0)</f>
        <v>0</v>
      </c>
      <c r="BH592" s="239">
        <f>IF(N592="sníž. přenesená",J592,0)</f>
        <v>0</v>
      </c>
      <c r="BI592" s="239">
        <f>IF(N592="nulová",J592,0)</f>
        <v>0</v>
      </c>
      <c r="BJ592" s="17" t="s">
        <v>80</v>
      </c>
      <c r="BK592" s="239">
        <f>ROUND(I592*H592,2)</f>
        <v>0</v>
      </c>
      <c r="BL592" s="17" t="s">
        <v>171</v>
      </c>
      <c r="BM592" s="238" t="s">
        <v>1200</v>
      </c>
    </row>
    <row r="593" s="2" customFormat="1">
      <c r="A593" s="38"/>
      <c r="B593" s="39"/>
      <c r="C593" s="40"/>
      <c r="D593" s="240" t="s">
        <v>173</v>
      </c>
      <c r="E593" s="40"/>
      <c r="F593" s="241" t="s">
        <v>1201</v>
      </c>
      <c r="G593" s="40"/>
      <c r="H593" s="40"/>
      <c r="I593" s="242"/>
      <c r="J593" s="40"/>
      <c r="K593" s="40"/>
      <c r="L593" s="44"/>
      <c r="M593" s="243"/>
      <c r="N593" s="244"/>
      <c r="O593" s="91"/>
      <c r="P593" s="91"/>
      <c r="Q593" s="91"/>
      <c r="R593" s="91"/>
      <c r="S593" s="91"/>
      <c r="T593" s="92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173</v>
      </c>
      <c r="AU593" s="17" t="s">
        <v>82</v>
      </c>
    </row>
    <row r="594" s="2" customFormat="1">
      <c r="A594" s="38"/>
      <c r="B594" s="39"/>
      <c r="C594" s="40"/>
      <c r="D594" s="245" t="s">
        <v>175</v>
      </c>
      <c r="E594" s="40"/>
      <c r="F594" s="246" t="s">
        <v>1202</v>
      </c>
      <c r="G594" s="40"/>
      <c r="H594" s="40"/>
      <c r="I594" s="242"/>
      <c r="J594" s="40"/>
      <c r="K594" s="40"/>
      <c r="L594" s="44"/>
      <c r="M594" s="243"/>
      <c r="N594" s="244"/>
      <c r="O594" s="91"/>
      <c r="P594" s="91"/>
      <c r="Q594" s="91"/>
      <c r="R594" s="91"/>
      <c r="S594" s="91"/>
      <c r="T594" s="92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175</v>
      </c>
      <c r="AU594" s="17" t="s">
        <v>82</v>
      </c>
    </row>
    <row r="595" s="2" customFormat="1" ht="44.25" customHeight="1">
      <c r="A595" s="38"/>
      <c r="B595" s="39"/>
      <c r="C595" s="227" t="s">
        <v>1203</v>
      </c>
      <c r="D595" s="227" t="s">
        <v>166</v>
      </c>
      <c r="E595" s="228" t="s">
        <v>458</v>
      </c>
      <c r="F595" s="229" t="s">
        <v>459</v>
      </c>
      <c r="G595" s="230" t="s">
        <v>216</v>
      </c>
      <c r="H595" s="231">
        <v>26.821999999999999</v>
      </c>
      <c r="I595" s="232"/>
      <c r="J595" s="233">
        <f>ROUND(I595*H595,2)</f>
        <v>0</v>
      </c>
      <c r="K595" s="229" t="s">
        <v>170</v>
      </c>
      <c r="L595" s="44"/>
      <c r="M595" s="234" t="s">
        <v>1</v>
      </c>
      <c r="N595" s="235" t="s">
        <v>38</v>
      </c>
      <c r="O595" s="91"/>
      <c r="P595" s="236">
        <f>O595*H595</f>
        <v>0</v>
      </c>
      <c r="Q595" s="236">
        <v>0</v>
      </c>
      <c r="R595" s="236">
        <f>Q595*H595</f>
        <v>0</v>
      </c>
      <c r="S595" s="236">
        <v>0</v>
      </c>
      <c r="T595" s="237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38" t="s">
        <v>171</v>
      </c>
      <c r="AT595" s="238" t="s">
        <v>166</v>
      </c>
      <c r="AU595" s="238" t="s">
        <v>82</v>
      </c>
      <c r="AY595" s="17" t="s">
        <v>164</v>
      </c>
      <c r="BE595" s="239">
        <f>IF(N595="základní",J595,0)</f>
        <v>0</v>
      </c>
      <c r="BF595" s="239">
        <f>IF(N595="snížená",J595,0)</f>
        <v>0</v>
      </c>
      <c r="BG595" s="239">
        <f>IF(N595="zákl. přenesená",J595,0)</f>
        <v>0</v>
      </c>
      <c r="BH595" s="239">
        <f>IF(N595="sníž. přenesená",J595,0)</f>
        <v>0</v>
      </c>
      <c r="BI595" s="239">
        <f>IF(N595="nulová",J595,0)</f>
        <v>0</v>
      </c>
      <c r="BJ595" s="17" t="s">
        <v>80</v>
      </c>
      <c r="BK595" s="239">
        <f>ROUND(I595*H595,2)</f>
        <v>0</v>
      </c>
      <c r="BL595" s="17" t="s">
        <v>171</v>
      </c>
      <c r="BM595" s="238" t="s">
        <v>1204</v>
      </c>
    </row>
    <row r="596" s="2" customFormat="1">
      <c r="A596" s="38"/>
      <c r="B596" s="39"/>
      <c r="C596" s="40"/>
      <c r="D596" s="240" t="s">
        <v>173</v>
      </c>
      <c r="E596" s="40"/>
      <c r="F596" s="241" t="s">
        <v>459</v>
      </c>
      <c r="G596" s="40"/>
      <c r="H596" s="40"/>
      <c r="I596" s="242"/>
      <c r="J596" s="40"/>
      <c r="K596" s="40"/>
      <c r="L596" s="44"/>
      <c r="M596" s="243"/>
      <c r="N596" s="244"/>
      <c r="O596" s="91"/>
      <c r="P596" s="91"/>
      <c r="Q596" s="91"/>
      <c r="R596" s="91"/>
      <c r="S596" s="91"/>
      <c r="T596" s="92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173</v>
      </c>
      <c r="AU596" s="17" t="s">
        <v>82</v>
      </c>
    </row>
    <row r="597" s="2" customFormat="1">
      <c r="A597" s="38"/>
      <c r="B597" s="39"/>
      <c r="C597" s="40"/>
      <c r="D597" s="245" t="s">
        <v>175</v>
      </c>
      <c r="E597" s="40"/>
      <c r="F597" s="246" t="s">
        <v>461</v>
      </c>
      <c r="G597" s="40"/>
      <c r="H597" s="40"/>
      <c r="I597" s="242"/>
      <c r="J597" s="40"/>
      <c r="K597" s="40"/>
      <c r="L597" s="44"/>
      <c r="M597" s="243"/>
      <c r="N597" s="244"/>
      <c r="O597" s="91"/>
      <c r="P597" s="91"/>
      <c r="Q597" s="91"/>
      <c r="R597" s="91"/>
      <c r="S597" s="91"/>
      <c r="T597" s="92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175</v>
      </c>
      <c r="AU597" s="17" t="s">
        <v>82</v>
      </c>
    </row>
    <row r="598" s="13" customFormat="1">
      <c r="A598" s="13"/>
      <c r="B598" s="247"/>
      <c r="C598" s="248"/>
      <c r="D598" s="240" t="s">
        <v>177</v>
      </c>
      <c r="E598" s="249" t="s">
        <v>1</v>
      </c>
      <c r="F598" s="250" t="s">
        <v>1205</v>
      </c>
      <c r="G598" s="248"/>
      <c r="H598" s="249" t="s">
        <v>1</v>
      </c>
      <c r="I598" s="251"/>
      <c r="J598" s="248"/>
      <c r="K598" s="248"/>
      <c r="L598" s="252"/>
      <c r="M598" s="253"/>
      <c r="N598" s="254"/>
      <c r="O598" s="254"/>
      <c r="P598" s="254"/>
      <c r="Q598" s="254"/>
      <c r="R598" s="254"/>
      <c r="S598" s="254"/>
      <c r="T598" s="25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6" t="s">
        <v>177</v>
      </c>
      <c r="AU598" s="256" t="s">
        <v>82</v>
      </c>
      <c r="AV598" s="13" t="s">
        <v>80</v>
      </c>
      <c r="AW598" s="13" t="s">
        <v>30</v>
      </c>
      <c r="AX598" s="13" t="s">
        <v>73</v>
      </c>
      <c r="AY598" s="256" t="s">
        <v>164</v>
      </c>
    </row>
    <row r="599" s="14" customFormat="1">
      <c r="A599" s="14"/>
      <c r="B599" s="257"/>
      <c r="C599" s="258"/>
      <c r="D599" s="240" t="s">
        <v>177</v>
      </c>
      <c r="E599" s="259" t="s">
        <v>1</v>
      </c>
      <c r="F599" s="260" t="s">
        <v>1206</v>
      </c>
      <c r="G599" s="258"/>
      <c r="H599" s="261">
        <v>1.8100000000000001</v>
      </c>
      <c r="I599" s="262"/>
      <c r="J599" s="258"/>
      <c r="K599" s="258"/>
      <c r="L599" s="263"/>
      <c r="M599" s="264"/>
      <c r="N599" s="265"/>
      <c r="O599" s="265"/>
      <c r="P599" s="265"/>
      <c r="Q599" s="265"/>
      <c r="R599" s="265"/>
      <c r="S599" s="265"/>
      <c r="T599" s="26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7" t="s">
        <v>177</v>
      </c>
      <c r="AU599" s="267" t="s">
        <v>82</v>
      </c>
      <c r="AV599" s="14" t="s">
        <v>82</v>
      </c>
      <c r="AW599" s="14" t="s">
        <v>30</v>
      </c>
      <c r="AX599" s="14" t="s">
        <v>73</v>
      </c>
      <c r="AY599" s="267" t="s">
        <v>164</v>
      </c>
    </row>
    <row r="600" s="13" customFormat="1">
      <c r="A600" s="13"/>
      <c r="B600" s="247"/>
      <c r="C600" s="248"/>
      <c r="D600" s="240" t="s">
        <v>177</v>
      </c>
      <c r="E600" s="249" t="s">
        <v>1</v>
      </c>
      <c r="F600" s="250" t="s">
        <v>466</v>
      </c>
      <c r="G600" s="248"/>
      <c r="H600" s="249" t="s">
        <v>1</v>
      </c>
      <c r="I600" s="251"/>
      <c r="J600" s="248"/>
      <c r="K600" s="248"/>
      <c r="L600" s="252"/>
      <c r="M600" s="253"/>
      <c r="N600" s="254"/>
      <c r="O600" s="254"/>
      <c r="P600" s="254"/>
      <c r="Q600" s="254"/>
      <c r="R600" s="254"/>
      <c r="S600" s="254"/>
      <c r="T600" s="25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6" t="s">
        <v>177</v>
      </c>
      <c r="AU600" s="256" t="s">
        <v>82</v>
      </c>
      <c r="AV600" s="13" t="s">
        <v>80</v>
      </c>
      <c r="AW600" s="13" t="s">
        <v>30</v>
      </c>
      <c r="AX600" s="13" t="s">
        <v>73</v>
      </c>
      <c r="AY600" s="256" t="s">
        <v>164</v>
      </c>
    </row>
    <row r="601" s="14" customFormat="1">
      <c r="A601" s="14"/>
      <c r="B601" s="257"/>
      <c r="C601" s="258"/>
      <c r="D601" s="240" t="s">
        <v>177</v>
      </c>
      <c r="E601" s="259" t="s">
        <v>1</v>
      </c>
      <c r="F601" s="260" t="s">
        <v>1207</v>
      </c>
      <c r="G601" s="258"/>
      <c r="H601" s="261">
        <v>24.417999999999999</v>
      </c>
      <c r="I601" s="262"/>
      <c r="J601" s="258"/>
      <c r="K601" s="258"/>
      <c r="L601" s="263"/>
      <c r="M601" s="264"/>
      <c r="N601" s="265"/>
      <c r="O601" s="265"/>
      <c r="P601" s="265"/>
      <c r="Q601" s="265"/>
      <c r="R601" s="265"/>
      <c r="S601" s="265"/>
      <c r="T601" s="26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7" t="s">
        <v>177</v>
      </c>
      <c r="AU601" s="267" t="s">
        <v>82</v>
      </c>
      <c r="AV601" s="14" t="s">
        <v>82</v>
      </c>
      <c r="AW601" s="14" t="s">
        <v>30</v>
      </c>
      <c r="AX601" s="14" t="s">
        <v>73</v>
      </c>
      <c r="AY601" s="267" t="s">
        <v>164</v>
      </c>
    </row>
    <row r="602" s="13" customFormat="1">
      <c r="A602" s="13"/>
      <c r="B602" s="247"/>
      <c r="C602" s="248"/>
      <c r="D602" s="240" t="s">
        <v>177</v>
      </c>
      <c r="E602" s="249" t="s">
        <v>1</v>
      </c>
      <c r="F602" s="250" t="s">
        <v>1208</v>
      </c>
      <c r="G602" s="248"/>
      <c r="H602" s="249" t="s">
        <v>1</v>
      </c>
      <c r="I602" s="251"/>
      <c r="J602" s="248"/>
      <c r="K602" s="248"/>
      <c r="L602" s="252"/>
      <c r="M602" s="253"/>
      <c r="N602" s="254"/>
      <c r="O602" s="254"/>
      <c r="P602" s="254"/>
      <c r="Q602" s="254"/>
      <c r="R602" s="254"/>
      <c r="S602" s="254"/>
      <c r="T602" s="25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6" t="s">
        <v>177</v>
      </c>
      <c r="AU602" s="256" t="s">
        <v>82</v>
      </c>
      <c r="AV602" s="13" t="s">
        <v>80</v>
      </c>
      <c r="AW602" s="13" t="s">
        <v>30</v>
      </c>
      <c r="AX602" s="13" t="s">
        <v>73</v>
      </c>
      <c r="AY602" s="256" t="s">
        <v>164</v>
      </c>
    </row>
    <row r="603" s="14" customFormat="1">
      <c r="A603" s="14"/>
      <c r="B603" s="257"/>
      <c r="C603" s="258"/>
      <c r="D603" s="240" t="s">
        <v>177</v>
      </c>
      <c r="E603" s="259" t="s">
        <v>1</v>
      </c>
      <c r="F603" s="260" t="s">
        <v>1209</v>
      </c>
      <c r="G603" s="258"/>
      <c r="H603" s="261">
        <v>0.59399999999999997</v>
      </c>
      <c r="I603" s="262"/>
      <c r="J603" s="258"/>
      <c r="K603" s="258"/>
      <c r="L603" s="263"/>
      <c r="M603" s="264"/>
      <c r="N603" s="265"/>
      <c r="O603" s="265"/>
      <c r="P603" s="265"/>
      <c r="Q603" s="265"/>
      <c r="R603" s="265"/>
      <c r="S603" s="265"/>
      <c r="T603" s="26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7" t="s">
        <v>177</v>
      </c>
      <c r="AU603" s="267" t="s">
        <v>82</v>
      </c>
      <c r="AV603" s="14" t="s">
        <v>82</v>
      </c>
      <c r="AW603" s="14" t="s">
        <v>30</v>
      </c>
      <c r="AX603" s="14" t="s">
        <v>73</v>
      </c>
      <c r="AY603" s="267" t="s">
        <v>164</v>
      </c>
    </row>
    <row r="604" s="15" customFormat="1">
      <c r="A604" s="15"/>
      <c r="B604" s="268"/>
      <c r="C604" s="269"/>
      <c r="D604" s="240" t="s">
        <v>177</v>
      </c>
      <c r="E604" s="270" t="s">
        <v>1</v>
      </c>
      <c r="F604" s="271" t="s">
        <v>182</v>
      </c>
      <c r="G604" s="269"/>
      <c r="H604" s="272">
        <v>26.821999999999999</v>
      </c>
      <c r="I604" s="273"/>
      <c r="J604" s="269"/>
      <c r="K604" s="269"/>
      <c r="L604" s="274"/>
      <c r="M604" s="275"/>
      <c r="N604" s="276"/>
      <c r="O604" s="276"/>
      <c r="P604" s="276"/>
      <c r="Q604" s="276"/>
      <c r="R604" s="276"/>
      <c r="S604" s="276"/>
      <c r="T604" s="277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78" t="s">
        <v>177</v>
      </c>
      <c r="AU604" s="278" t="s">
        <v>82</v>
      </c>
      <c r="AV604" s="15" t="s">
        <v>171</v>
      </c>
      <c r="AW604" s="15" t="s">
        <v>30</v>
      </c>
      <c r="AX604" s="15" t="s">
        <v>80</v>
      </c>
      <c r="AY604" s="278" t="s">
        <v>164</v>
      </c>
    </row>
    <row r="605" s="2" customFormat="1" ht="24.15" customHeight="1">
      <c r="A605" s="38"/>
      <c r="B605" s="39"/>
      <c r="C605" s="227" t="s">
        <v>1210</v>
      </c>
      <c r="D605" s="227" t="s">
        <v>166</v>
      </c>
      <c r="E605" s="228" t="s">
        <v>482</v>
      </c>
      <c r="F605" s="229" t="s">
        <v>483</v>
      </c>
      <c r="G605" s="230" t="s">
        <v>216</v>
      </c>
      <c r="H605" s="231">
        <v>37.289999999999999</v>
      </c>
      <c r="I605" s="232"/>
      <c r="J605" s="233">
        <f>ROUND(I605*H605,2)</f>
        <v>0</v>
      </c>
      <c r="K605" s="229" t="s">
        <v>170</v>
      </c>
      <c r="L605" s="44"/>
      <c r="M605" s="234" t="s">
        <v>1</v>
      </c>
      <c r="N605" s="235" t="s">
        <v>38</v>
      </c>
      <c r="O605" s="91"/>
      <c r="P605" s="236">
        <f>O605*H605</f>
        <v>0</v>
      </c>
      <c r="Q605" s="236">
        <v>0</v>
      </c>
      <c r="R605" s="236">
        <f>Q605*H605</f>
        <v>0</v>
      </c>
      <c r="S605" s="236">
        <v>0</v>
      </c>
      <c r="T605" s="237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38" t="s">
        <v>171</v>
      </c>
      <c r="AT605" s="238" t="s">
        <v>166</v>
      </c>
      <c r="AU605" s="238" t="s">
        <v>82</v>
      </c>
      <c r="AY605" s="17" t="s">
        <v>164</v>
      </c>
      <c r="BE605" s="239">
        <f>IF(N605="základní",J605,0)</f>
        <v>0</v>
      </c>
      <c r="BF605" s="239">
        <f>IF(N605="snížená",J605,0)</f>
        <v>0</v>
      </c>
      <c r="BG605" s="239">
        <f>IF(N605="zákl. přenesená",J605,0)</f>
        <v>0</v>
      </c>
      <c r="BH605" s="239">
        <f>IF(N605="sníž. přenesená",J605,0)</f>
        <v>0</v>
      </c>
      <c r="BI605" s="239">
        <f>IF(N605="nulová",J605,0)</f>
        <v>0</v>
      </c>
      <c r="BJ605" s="17" t="s">
        <v>80</v>
      </c>
      <c r="BK605" s="239">
        <f>ROUND(I605*H605,2)</f>
        <v>0</v>
      </c>
      <c r="BL605" s="17" t="s">
        <v>171</v>
      </c>
      <c r="BM605" s="238" t="s">
        <v>1211</v>
      </c>
    </row>
    <row r="606" s="2" customFormat="1">
      <c r="A606" s="38"/>
      <c r="B606" s="39"/>
      <c r="C606" s="40"/>
      <c r="D606" s="240" t="s">
        <v>173</v>
      </c>
      <c r="E606" s="40"/>
      <c r="F606" s="241" t="s">
        <v>485</v>
      </c>
      <c r="G606" s="40"/>
      <c r="H606" s="40"/>
      <c r="I606" s="242"/>
      <c r="J606" s="40"/>
      <c r="K606" s="40"/>
      <c r="L606" s="44"/>
      <c r="M606" s="243"/>
      <c r="N606" s="244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173</v>
      </c>
      <c r="AU606" s="17" t="s">
        <v>82</v>
      </c>
    </row>
    <row r="607" s="2" customFormat="1">
      <c r="A607" s="38"/>
      <c r="B607" s="39"/>
      <c r="C607" s="40"/>
      <c r="D607" s="245" t="s">
        <v>175</v>
      </c>
      <c r="E607" s="40"/>
      <c r="F607" s="246" t="s">
        <v>486</v>
      </c>
      <c r="G607" s="40"/>
      <c r="H607" s="40"/>
      <c r="I607" s="242"/>
      <c r="J607" s="40"/>
      <c r="K607" s="40"/>
      <c r="L607" s="44"/>
      <c r="M607" s="243"/>
      <c r="N607" s="244"/>
      <c r="O607" s="91"/>
      <c r="P607" s="91"/>
      <c r="Q607" s="91"/>
      <c r="R607" s="91"/>
      <c r="S607" s="91"/>
      <c r="T607" s="92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175</v>
      </c>
      <c r="AU607" s="17" t="s">
        <v>82</v>
      </c>
    </row>
    <row r="608" s="14" customFormat="1">
      <c r="A608" s="14"/>
      <c r="B608" s="257"/>
      <c r="C608" s="258"/>
      <c r="D608" s="240" t="s">
        <v>177</v>
      </c>
      <c r="E608" s="259" t="s">
        <v>1</v>
      </c>
      <c r="F608" s="260" t="s">
        <v>1212</v>
      </c>
      <c r="G608" s="258"/>
      <c r="H608" s="261">
        <v>37.289999999999999</v>
      </c>
      <c r="I608" s="262"/>
      <c r="J608" s="258"/>
      <c r="K608" s="258"/>
      <c r="L608" s="263"/>
      <c r="M608" s="264"/>
      <c r="N608" s="265"/>
      <c r="O608" s="265"/>
      <c r="P608" s="265"/>
      <c r="Q608" s="265"/>
      <c r="R608" s="265"/>
      <c r="S608" s="265"/>
      <c r="T608" s="26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7" t="s">
        <v>177</v>
      </c>
      <c r="AU608" s="267" t="s">
        <v>82</v>
      </c>
      <c r="AV608" s="14" t="s">
        <v>82</v>
      </c>
      <c r="AW608" s="14" t="s">
        <v>30</v>
      </c>
      <c r="AX608" s="14" t="s">
        <v>80</v>
      </c>
      <c r="AY608" s="267" t="s">
        <v>164</v>
      </c>
    </row>
    <row r="609" s="2" customFormat="1" ht="16.5" customHeight="1">
      <c r="A609" s="38"/>
      <c r="B609" s="39"/>
      <c r="C609" s="227" t="s">
        <v>1213</v>
      </c>
      <c r="D609" s="227" t="s">
        <v>166</v>
      </c>
      <c r="E609" s="228" t="s">
        <v>489</v>
      </c>
      <c r="F609" s="229" t="s">
        <v>490</v>
      </c>
      <c r="G609" s="230" t="s">
        <v>216</v>
      </c>
      <c r="H609" s="231">
        <v>559.35000000000002</v>
      </c>
      <c r="I609" s="232"/>
      <c r="J609" s="233">
        <f>ROUND(I609*H609,2)</f>
        <v>0</v>
      </c>
      <c r="K609" s="229" t="s">
        <v>170</v>
      </c>
      <c r="L609" s="44"/>
      <c r="M609" s="234" t="s">
        <v>1</v>
      </c>
      <c r="N609" s="235" t="s">
        <v>38</v>
      </c>
      <c r="O609" s="91"/>
      <c r="P609" s="236">
        <f>O609*H609</f>
        <v>0</v>
      </c>
      <c r="Q609" s="236">
        <v>0</v>
      </c>
      <c r="R609" s="236">
        <f>Q609*H609</f>
        <v>0</v>
      </c>
      <c r="S609" s="236">
        <v>0</v>
      </c>
      <c r="T609" s="237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8" t="s">
        <v>171</v>
      </c>
      <c r="AT609" s="238" t="s">
        <v>166</v>
      </c>
      <c r="AU609" s="238" t="s">
        <v>82</v>
      </c>
      <c r="AY609" s="17" t="s">
        <v>164</v>
      </c>
      <c r="BE609" s="239">
        <f>IF(N609="základní",J609,0)</f>
        <v>0</v>
      </c>
      <c r="BF609" s="239">
        <f>IF(N609="snížená",J609,0)</f>
        <v>0</v>
      </c>
      <c r="BG609" s="239">
        <f>IF(N609="zákl. přenesená",J609,0)</f>
        <v>0</v>
      </c>
      <c r="BH609" s="239">
        <f>IF(N609="sníž. přenesená",J609,0)</f>
        <v>0</v>
      </c>
      <c r="BI609" s="239">
        <f>IF(N609="nulová",J609,0)</f>
        <v>0</v>
      </c>
      <c r="BJ609" s="17" t="s">
        <v>80</v>
      </c>
      <c r="BK609" s="239">
        <f>ROUND(I609*H609,2)</f>
        <v>0</v>
      </c>
      <c r="BL609" s="17" t="s">
        <v>171</v>
      </c>
      <c r="BM609" s="238" t="s">
        <v>1214</v>
      </c>
    </row>
    <row r="610" s="2" customFormat="1">
      <c r="A610" s="38"/>
      <c r="B610" s="39"/>
      <c r="C610" s="40"/>
      <c r="D610" s="240" t="s">
        <v>173</v>
      </c>
      <c r="E610" s="40"/>
      <c r="F610" s="241" t="s">
        <v>492</v>
      </c>
      <c r="G610" s="40"/>
      <c r="H610" s="40"/>
      <c r="I610" s="242"/>
      <c r="J610" s="40"/>
      <c r="K610" s="40"/>
      <c r="L610" s="44"/>
      <c r="M610" s="243"/>
      <c r="N610" s="244"/>
      <c r="O610" s="91"/>
      <c r="P610" s="91"/>
      <c r="Q610" s="91"/>
      <c r="R610" s="91"/>
      <c r="S610" s="91"/>
      <c r="T610" s="92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173</v>
      </c>
      <c r="AU610" s="17" t="s">
        <v>82</v>
      </c>
    </row>
    <row r="611" s="2" customFormat="1">
      <c r="A611" s="38"/>
      <c r="B611" s="39"/>
      <c r="C611" s="40"/>
      <c r="D611" s="245" t="s">
        <v>175</v>
      </c>
      <c r="E611" s="40"/>
      <c r="F611" s="246" t="s">
        <v>493</v>
      </c>
      <c r="G611" s="40"/>
      <c r="H611" s="40"/>
      <c r="I611" s="242"/>
      <c r="J611" s="40"/>
      <c r="K611" s="40"/>
      <c r="L611" s="44"/>
      <c r="M611" s="243"/>
      <c r="N611" s="244"/>
      <c r="O611" s="91"/>
      <c r="P611" s="91"/>
      <c r="Q611" s="91"/>
      <c r="R611" s="91"/>
      <c r="S611" s="91"/>
      <c r="T611" s="92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T611" s="17" t="s">
        <v>175</v>
      </c>
      <c r="AU611" s="17" t="s">
        <v>82</v>
      </c>
    </row>
    <row r="612" s="2" customFormat="1">
      <c r="A612" s="38"/>
      <c r="B612" s="39"/>
      <c r="C612" s="40"/>
      <c r="D612" s="240" t="s">
        <v>206</v>
      </c>
      <c r="E612" s="40"/>
      <c r="F612" s="279" t="s">
        <v>1215</v>
      </c>
      <c r="G612" s="40"/>
      <c r="H612" s="40"/>
      <c r="I612" s="242"/>
      <c r="J612" s="40"/>
      <c r="K612" s="40"/>
      <c r="L612" s="44"/>
      <c r="M612" s="243"/>
      <c r="N612" s="244"/>
      <c r="O612" s="91"/>
      <c r="P612" s="91"/>
      <c r="Q612" s="91"/>
      <c r="R612" s="91"/>
      <c r="S612" s="91"/>
      <c r="T612" s="92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206</v>
      </c>
      <c r="AU612" s="17" t="s">
        <v>82</v>
      </c>
    </row>
    <row r="613" s="14" customFormat="1">
      <c r="A613" s="14"/>
      <c r="B613" s="257"/>
      <c r="C613" s="258"/>
      <c r="D613" s="240" t="s">
        <v>177</v>
      </c>
      <c r="E613" s="259" t="s">
        <v>1</v>
      </c>
      <c r="F613" s="260" t="s">
        <v>1216</v>
      </c>
      <c r="G613" s="258"/>
      <c r="H613" s="261">
        <v>559.35000000000002</v>
      </c>
      <c r="I613" s="262"/>
      <c r="J613" s="258"/>
      <c r="K613" s="258"/>
      <c r="L613" s="263"/>
      <c r="M613" s="264"/>
      <c r="N613" s="265"/>
      <c r="O613" s="265"/>
      <c r="P613" s="265"/>
      <c r="Q613" s="265"/>
      <c r="R613" s="265"/>
      <c r="S613" s="265"/>
      <c r="T613" s="26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7" t="s">
        <v>177</v>
      </c>
      <c r="AU613" s="267" t="s">
        <v>82</v>
      </c>
      <c r="AV613" s="14" t="s">
        <v>82</v>
      </c>
      <c r="AW613" s="14" t="s">
        <v>30</v>
      </c>
      <c r="AX613" s="14" t="s">
        <v>80</v>
      </c>
      <c r="AY613" s="267" t="s">
        <v>164</v>
      </c>
    </row>
    <row r="614" s="2" customFormat="1" ht="24.15" customHeight="1">
      <c r="A614" s="38"/>
      <c r="B614" s="39"/>
      <c r="C614" s="227" t="s">
        <v>1217</v>
      </c>
      <c r="D614" s="227" t="s">
        <v>166</v>
      </c>
      <c r="E614" s="228" t="s">
        <v>497</v>
      </c>
      <c r="F614" s="229" t="s">
        <v>498</v>
      </c>
      <c r="G614" s="230" t="s">
        <v>216</v>
      </c>
      <c r="H614" s="231">
        <v>37.289999999999999</v>
      </c>
      <c r="I614" s="232"/>
      <c r="J614" s="233">
        <f>ROUND(I614*H614,2)</f>
        <v>0</v>
      </c>
      <c r="K614" s="229" t="s">
        <v>170</v>
      </c>
      <c r="L614" s="44"/>
      <c r="M614" s="234" t="s">
        <v>1</v>
      </c>
      <c r="N614" s="235" t="s">
        <v>38</v>
      </c>
      <c r="O614" s="91"/>
      <c r="P614" s="236">
        <f>O614*H614</f>
        <v>0</v>
      </c>
      <c r="Q614" s="236">
        <v>0</v>
      </c>
      <c r="R614" s="236">
        <f>Q614*H614</f>
        <v>0</v>
      </c>
      <c r="S614" s="236">
        <v>0</v>
      </c>
      <c r="T614" s="237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38" t="s">
        <v>171</v>
      </c>
      <c r="AT614" s="238" t="s">
        <v>166</v>
      </c>
      <c r="AU614" s="238" t="s">
        <v>82</v>
      </c>
      <c r="AY614" s="17" t="s">
        <v>164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7" t="s">
        <v>80</v>
      </c>
      <c r="BK614" s="239">
        <f>ROUND(I614*H614,2)</f>
        <v>0</v>
      </c>
      <c r="BL614" s="17" t="s">
        <v>171</v>
      </c>
      <c r="BM614" s="238" t="s">
        <v>1218</v>
      </c>
    </row>
    <row r="615" s="2" customFormat="1">
      <c r="A615" s="38"/>
      <c r="B615" s="39"/>
      <c r="C615" s="40"/>
      <c r="D615" s="240" t="s">
        <v>173</v>
      </c>
      <c r="E615" s="40"/>
      <c r="F615" s="241" t="s">
        <v>500</v>
      </c>
      <c r="G615" s="40"/>
      <c r="H615" s="40"/>
      <c r="I615" s="242"/>
      <c r="J615" s="40"/>
      <c r="K615" s="40"/>
      <c r="L615" s="44"/>
      <c r="M615" s="243"/>
      <c r="N615" s="244"/>
      <c r="O615" s="91"/>
      <c r="P615" s="91"/>
      <c r="Q615" s="91"/>
      <c r="R615" s="91"/>
      <c r="S615" s="91"/>
      <c r="T615" s="92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173</v>
      </c>
      <c r="AU615" s="17" t="s">
        <v>82</v>
      </c>
    </row>
    <row r="616" s="2" customFormat="1">
      <c r="A616" s="38"/>
      <c r="B616" s="39"/>
      <c r="C616" s="40"/>
      <c r="D616" s="245" t="s">
        <v>175</v>
      </c>
      <c r="E616" s="40"/>
      <c r="F616" s="246" t="s">
        <v>501</v>
      </c>
      <c r="G616" s="40"/>
      <c r="H616" s="40"/>
      <c r="I616" s="242"/>
      <c r="J616" s="40"/>
      <c r="K616" s="40"/>
      <c r="L616" s="44"/>
      <c r="M616" s="243"/>
      <c r="N616" s="244"/>
      <c r="O616" s="91"/>
      <c r="P616" s="91"/>
      <c r="Q616" s="91"/>
      <c r="R616" s="91"/>
      <c r="S616" s="91"/>
      <c r="T616" s="92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T616" s="17" t="s">
        <v>175</v>
      </c>
      <c r="AU616" s="17" t="s">
        <v>82</v>
      </c>
    </row>
    <row r="617" s="12" customFormat="1" ht="22.8" customHeight="1">
      <c r="A617" s="12"/>
      <c r="B617" s="211"/>
      <c r="C617" s="212"/>
      <c r="D617" s="213" t="s">
        <v>72</v>
      </c>
      <c r="E617" s="225" t="s">
        <v>503</v>
      </c>
      <c r="F617" s="225" t="s">
        <v>504</v>
      </c>
      <c r="G617" s="212"/>
      <c r="H617" s="212"/>
      <c r="I617" s="215"/>
      <c r="J617" s="226">
        <f>BK617</f>
        <v>0</v>
      </c>
      <c r="K617" s="212"/>
      <c r="L617" s="217"/>
      <c r="M617" s="218"/>
      <c r="N617" s="219"/>
      <c r="O617" s="219"/>
      <c r="P617" s="220">
        <f>SUM(P618:P621)</f>
        <v>0</v>
      </c>
      <c r="Q617" s="219"/>
      <c r="R617" s="220">
        <f>SUM(R618:R621)</f>
        <v>0</v>
      </c>
      <c r="S617" s="219"/>
      <c r="T617" s="221">
        <f>SUM(T618:T621)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22" t="s">
        <v>80</v>
      </c>
      <c r="AT617" s="223" t="s">
        <v>72</v>
      </c>
      <c r="AU617" s="223" t="s">
        <v>80</v>
      </c>
      <c r="AY617" s="222" t="s">
        <v>164</v>
      </c>
      <c r="BK617" s="224">
        <f>SUM(BK618:BK621)</f>
        <v>0</v>
      </c>
    </row>
    <row r="618" s="2" customFormat="1" ht="24.15" customHeight="1">
      <c r="A618" s="38"/>
      <c r="B618" s="39"/>
      <c r="C618" s="227" t="s">
        <v>1219</v>
      </c>
      <c r="D618" s="227" t="s">
        <v>166</v>
      </c>
      <c r="E618" s="228" t="s">
        <v>506</v>
      </c>
      <c r="F618" s="229" t="s">
        <v>507</v>
      </c>
      <c r="G618" s="230" t="s">
        <v>216</v>
      </c>
      <c r="H618" s="231">
        <v>66.539000000000001</v>
      </c>
      <c r="I618" s="232"/>
      <c r="J618" s="233">
        <f>ROUND(I618*H618,2)</f>
        <v>0</v>
      </c>
      <c r="K618" s="229" t="s">
        <v>170</v>
      </c>
      <c r="L618" s="44"/>
      <c r="M618" s="234" t="s">
        <v>1</v>
      </c>
      <c r="N618" s="235" t="s">
        <v>38</v>
      </c>
      <c r="O618" s="91"/>
      <c r="P618" s="236">
        <f>O618*H618</f>
        <v>0</v>
      </c>
      <c r="Q618" s="236">
        <v>0</v>
      </c>
      <c r="R618" s="236">
        <f>Q618*H618</f>
        <v>0</v>
      </c>
      <c r="S618" s="236">
        <v>0</v>
      </c>
      <c r="T618" s="237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38" t="s">
        <v>171</v>
      </c>
      <c r="AT618" s="238" t="s">
        <v>166</v>
      </c>
      <c r="AU618" s="238" t="s">
        <v>82</v>
      </c>
      <c r="AY618" s="17" t="s">
        <v>164</v>
      </c>
      <c r="BE618" s="239">
        <f>IF(N618="základní",J618,0)</f>
        <v>0</v>
      </c>
      <c r="BF618" s="239">
        <f>IF(N618="snížená",J618,0)</f>
        <v>0</v>
      </c>
      <c r="BG618" s="239">
        <f>IF(N618="zákl. přenesená",J618,0)</f>
        <v>0</v>
      </c>
      <c r="BH618" s="239">
        <f>IF(N618="sníž. přenesená",J618,0)</f>
        <v>0</v>
      </c>
      <c r="BI618" s="239">
        <f>IF(N618="nulová",J618,0)</f>
        <v>0</v>
      </c>
      <c r="BJ618" s="17" t="s">
        <v>80</v>
      </c>
      <c r="BK618" s="239">
        <f>ROUND(I618*H618,2)</f>
        <v>0</v>
      </c>
      <c r="BL618" s="17" t="s">
        <v>171</v>
      </c>
      <c r="BM618" s="238" t="s">
        <v>1220</v>
      </c>
    </row>
    <row r="619" s="2" customFormat="1">
      <c r="A619" s="38"/>
      <c r="B619" s="39"/>
      <c r="C619" s="40"/>
      <c r="D619" s="240" t="s">
        <v>173</v>
      </c>
      <c r="E619" s="40"/>
      <c r="F619" s="241" t="s">
        <v>509</v>
      </c>
      <c r="G619" s="40"/>
      <c r="H619" s="40"/>
      <c r="I619" s="242"/>
      <c r="J619" s="40"/>
      <c r="K619" s="40"/>
      <c r="L619" s="44"/>
      <c r="M619" s="243"/>
      <c r="N619" s="244"/>
      <c r="O619" s="91"/>
      <c r="P619" s="91"/>
      <c r="Q619" s="91"/>
      <c r="R619" s="91"/>
      <c r="S619" s="91"/>
      <c r="T619" s="92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173</v>
      </c>
      <c r="AU619" s="17" t="s">
        <v>82</v>
      </c>
    </row>
    <row r="620" s="2" customFormat="1">
      <c r="A620" s="38"/>
      <c r="B620" s="39"/>
      <c r="C620" s="40"/>
      <c r="D620" s="245" t="s">
        <v>175</v>
      </c>
      <c r="E620" s="40"/>
      <c r="F620" s="246" t="s">
        <v>510</v>
      </c>
      <c r="G620" s="40"/>
      <c r="H620" s="40"/>
      <c r="I620" s="242"/>
      <c r="J620" s="40"/>
      <c r="K620" s="40"/>
      <c r="L620" s="44"/>
      <c r="M620" s="243"/>
      <c r="N620" s="244"/>
      <c r="O620" s="91"/>
      <c r="P620" s="91"/>
      <c r="Q620" s="91"/>
      <c r="R620" s="91"/>
      <c r="S620" s="91"/>
      <c r="T620" s="92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175</v>
      </c>
      <c r="AU620" s="17" t="s">
        <v>82</v>
      </c>
    </row>
    <row r="621" s="2" customFormat="1">
      <c r="A621" s="38"/>
      <c r="B621" s="39"/>
      <c r="C621" s="40"/>
      <c r="D621" s="240" t="s">
        <v>206</v>
      </c>
      <c r="E621" s="40"/>
      <c r="F621" s="279" t="s">
        <v>1221</v>
      </c>
      <c r="G621" s="40"/>
      <c r="H621" s="40"/>
      <c r="I621" s="242"/>
      <c r="J621" s="40"/>
      <c r="K621" s="40"/>
      <c r="L621" s="44"/>
      <c r="M621" s="290"/>
      <c r="N621" s="291"/>
      <c r="O621" s="292"/>
      <c r="P621" s="292"/>
      <c r="Q621" s="292"/>
      <c r="R621" s="292"/>
      <c r="S621" s="292"/>
      <c r="T621" s="293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7" t="s">
        <v>206</v>
      </c>
      <c r="AU621" s="17" t="s">
        <v>82</v>
      </c>
    </row>
    <row r="622" s="2" customFormat="1" ht="6.96" customHeight="1">
      <c r="A622" s="38"/>
      <c r="B622" s="66"/>
      <c r="C622" s="67"/>
      <c r="D622" s="67"/>
      <c r="E622" s="67"/>
      <c r="F622" s="67"/>
      <c r="G622" s="67"/>
      <c r="H622" s="67"/>
      <c r="I622" s="67"/>
      <c r="J622" s="67"/>
      <c r="K622" s="67"/>
      <c r="L622" s="44"/>
      <c r="M622" s="38"/>
      <c r="O622" s="38"/>
      <c r="P622" s="38"/>
      <c r="Q622" s="38"/>
      <c r="R622" s="38"/>
      <c r="S622" s="38"/>
      <c r="T622" s="38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</row>
  </sheetData>
  <sheetProtection sheet="1" autoFilter="0" formatColumns="0" formatRows="0" objects="1" scenarios="1" spinCount="100000" saltValue="haHte6hXMmGPDNEo37PF26PWrewTzFDE1074BJIJgyUcguMRkPz8qzjb9RK85BsLIfzxKI7T3YJf3WXQ/JxTHw==" hashValue="bkVESdDkAPxY5Q/HuydZLbUI/y/gYwI6AQ5im8koO5WMdF9vwfJ8me4uW7VTgx8SZ5v2f0PbwQlD8WBSSio66g==" algorithmName="SHA-512" password="CC35"/>
  <autoFilter ref="C128:K6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hyperlinks>
    <hyperlink ref="F134" r:id="rId1" display="https://podminky.urs.cz/item/CS_URS_2023_01/111251202"/>
    <hyperlink ref="F144" r:id="rId2" display="https://podminky.urs.cz/item/CS_URS_2023_01/112155311"/>
    <hyperlink ref="F148" r:id="rId3" display="https://podminky.urs.cz/item/CS_URS_2023_01/115001103"/>
    <hyperlink ref="F154" r:id="rId4" display="https://podminky.urs.cz/item/CS_URS_2023_01/131212502"/>
    <hyperlink ref="F160" r:id="rId5" display="https://podminky.urs.cz/item/CS_URS_2023_01/171103101"/>
    <hyperlink ref="F166" r:id="rId6" display="https://podminky.urs.cz/item/CS_URS_2023_01/181411122"/>
    <hyperlink ref="F178" r:id="rId7" display="https://podminky.urs.cz/item/CS_URS_2023_01/273361412"/>
    <hyperlink ref="F181" r:id="rId8" display="https://podminky.urs.cz/item/CS_URS_2023_01/275313711"/>
    <hyperlink ref="F186" r:id="rId9" display="https://podminky.urs.cz/item/CS_URS_2023_01/275354111"/>
    <hyperlink ref="F191" r:id="rId10" display="https://podminky.urs.cz/item/CS_URS_2023_01/275354211"/>
    <hyperlink ref="F194" r:id="rId11" display="https://podminky.urs.cz/item/CS_URS_2023_01/275361116"/>
    <hyperlink ref="F200" r:id="rId12" display="https://podminky.urs.cz/item/CS_URS_2023_01/281601111"/>
    <hyperlink ref="F211" r:id="rId13" display="https://podminky.urs.cz/item/CS_URS_2023_01/317221111"/>
    <hyperlink ref="F219" r:id="rId14" display="https://podminky.urs.cz/item/CS_URS_2023_01/317321118"/>
    <hyperlink ref="F224" r:id="rId15" display="https://podminky.urs.cz/item/CS_URS_2023_01/317353121"/>
    <hyperlink ref="F232" r:id="rId16" display="https://podminky.urs.cz/item/CS_URS_2023_01/317353221"/>
    <hyperlink ref="F235" r:id="rId17" display="https://podminky.urs.cz/item/CS_URS_2023_01/317361116"/>
    <hyperlink ref="F241" r:id="rId18" display="https://podminky.urs.cz/item/CS_URS_2023_01/317361411"/>
    <hyperlink ref="F247" r:id="rId19" display="https://podminky.urs.cz/item/CS_URS_2023_01/451475111"/>
    <hyperlink ref="F253" r:id="rId20" display="https://podminky.urs.cz/item/CS_URS_2023_01/451475112"/>
    <hyperlink ref="F257" r:id="rId21" display="https://podminky.urs.cz/item/CS_URS_2023_01/465513156"/>
    <hyperlink ref="F267" r:id="rId22" display="https://podminky.urs.cz/item/CS_URS_2023_01/628613111"/>
    <hyperlink ref="F273" r:id="rId23" display="https://podminky.urs.cz/item/CS_URS_2023_01/628613233"/>
    <hyperlink ref="F287" r:id="rId24" display="https://podminky.urs.cz/item/CS_URS_2023_01/911121211"/>
    <hyperlink ref="F295" r:id="rId25" display="https://podminky.urs.cz/item/CS_URS_2023_01/911121311"/>
    <hyperlink ref="F320" r:id="rId26" display="https://podminky.urs.cz/item/CS_URS_2023_01/938111111"/>
    <hyperlink ref="F334" r:id="rId27" display="https://podminky.urs.cz/item/CS_URS_2023_01/938121111"/>
    <hyperlink ref="F343" r:id="rId28" display="https://podminky.urs.cz/item/CS_URS_2023_01/938131111"/>
    <hyperlink ref="F354" r:id="rId29" display="https://podminky.urs.cz/item/CS_URS_2023_01/941111121"/>
    <hyperlink ref="F364" r:id="rId30" display="https://podminky.urs.cz/item/CS_URS_2023_01/941111221"/>
    <hyperlink ref="F369" r:id="rId31" display="https://podminky.urs.cz/item/CS_URS_2023_01/941111821"/>
    <hyperlink ref="F372" r:id="rId32" display="https://podminky.urs.cz/item/CS_URS_2023_01/943211111"/>
    <hyperlink ref="F378" r:id="rId33" display="https://podminky.urs.cz/item/CS_URS_2023_01/943211211"/>
    <hyperlink ref="F383" r:id="rId34" display="https://podminky.urs.cz/item/CS_URS_2023_01/943211811"/>
    <hyperlink ref="F386" r:id="rId35" display="https://podminky.urs.cz/item/CS_URS_2023_01/952904131"/>
    <hyperlink ref="F391" r:id="rId36" display="https://podminky.urs.cz/item/CS_URS_2023_01/952904141"/>
    <hyperlink ref="F396" r:id="rId37" display="https://podminky.urs.cz/item/CS_URS_2023_01/952904152"/>
    <hyperlink ref="F405" r:id="rId38" display="https://podminky.urs.cz/item/CS_URS_2023_01/953965132"/>
    <hyperlink ref="F411" r:id="rId39" display="https://podminky.urs.cz/item/CS_URS_2023_01/962051111"/>
    <hyperlink ref="F416" r:id="rId40" display="https://podminky.urs.cz/item/CS_URS_2023_01/966023211"/>
    <hyperlink ref="F427" r:id="rId41" display="https://podminky.urs.cz/item/CS_URS_2023_01/977151114"/>
    <hyperlink ref="F436" r:id="rId42" display="https://podminky.urs.cz/item/CS_URS_2023_01/985112112"/>
    <hyperlink ref="F441" r:id="rId43" display="https://podminky.urs.cz/item/CS_URS_2023_01/985131111"/>
    <hyperlink ref="F458" r:id="rId44" display="https://podminky.urs.cz/item/CS_URS_2023_01/985132111"/>
    <hyperlink ref="F463" r:id="rId45" display="https://podminky.urs.cz/item/CS_URS_2023_01/985142212"/>
    <hyperlink ref="F471" r:id="rId46" display="https://podminky.urs.cz/item/CS_URS_2023_01/985142213"/>
    <hyperlink ref="F479" r:id="rId47" display="https://podminky.urs.cz/item/CS_URS_2023_01/985223212"/>
    <hyperlink ref="F497" r:id="rId48" display="https://podminky.urs.cz/item/CS_URS_2023_01/985231111"/>
    <hyperlink ref="F505" r:id="rId49" display="https://podminky.urs.cz/item/CS_URS_2023_01/985231112"/>
    <hyperlink ref="F518" r:id="rId50" display="https://podminky.urs.cz/item/CS_URS_2023_01/985232112"/>
    <hyperlink ref="F526" r:id="rId51" display="https://podminky.urs.cz/item/CS_URS_2023_01/985232113"/>
    <hyperlink ref="F534" r:id="rId52" display="https://podminky.urs.cz/item/CS_URS_2023_01/985233111"/>
    <hyperlink ref="F537" r:id="rId53" display="https://podminky.urs.cz/item/CS_URS_2023_01/985233121"/>
    <hyperlink ref="F545" r:id="rId54" display="https://podminky.urs.cz/item/CS_URS_2023_01/985233131"/>
    <hyperlink ref="F548" r:id="rId55" display="https://podminky.urs.cz/item/CS_URS_2023_01/985311113"/>
    <hyperlink ref="F553" r:id="rId56" display="https://podminky.urs.cz/item/CS_URS_2023_01/985323111"/>
    <hyperlink ref="F558" r:id="rId57" display="https://podminky.urs.cz/item/CS_URS_2023_01/985331115"/>
    <hyperlink ref="F564" r:id="rId58" display="https://podminky.urs.cz/item/CS_URS_2023_01/985422123"/>
    <hyperlink ref="F569" r:id="rId59" display="https://podminky.urs.cz/item/CS_URS_2023_01/985441113"/>
    <hyperlink ref="F580" r:id="rId60" display="https://podminky.urs.cz/item/CS_URS_2023_01/985622222"/>
    <hyperlink ref="F590" r:id="rId61" display="https://podminky.urs.cz/item/CS_URS_2023_01/997013861"/>
    <hyperlink ref="F594" r:id="rId62" display="https://podminky.urs.cz/item/CS_URS_2023_01/997013862"/>
    <hyperlink ref="F597" r:id="rId63" display="https://podminky.urs.cz/item/CS_URS_2023_01/997013873"/>
    <hyperlink ref="F607" r:id="rId64" display="https://podminky.urs.cz/item/CS_URS_2023_01/997211511"/>
    <hyperlink ref="F611" r:id="rId65" display="https://podminky.urs.cz/item/CS_URS_2023_01/997211519"/>
    <hyperlink ref="F616" r:id="rId66" display="https://podminky.urs.cz/item/CS_URS_2023_01/997211611"/>
    <hyperlink ref="F620" r:id="rId67" display="https://podminky.urs.cz/item/CS_URS_2023_01/998212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 s="1" customFormat="1" ht="12" customHeight="1">
      <c r="B8" s="20"/>
      <c r="D8" s="151" t="s">
        <v>132</v>
      </c>
      <c r="L8" s="20"/>
    </row>
    <row r="9" s="2" customFormat="1" ht="16.5" customHeight="1">
      <c r="A9" s="38"/>
      <c r="B9" s="44"/>
      <c r="C9" s="38"/>
      <c r="D9" s="38"/>
      <c r="E9" s="152" t="s">
        <v>729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134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1222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zakázky'!AN8</f>
        <v>17. 4. 2023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tr">
        <f>IF('Rekapitulace zakázky'!AN10="","",'Rekapitulace zakázky'!AN10)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 xml:space="preserve"> </v>
      </c>
      <c r="F17" s="38"/>
      <c r="G17" s="38"/>
      <c r="H17" s="38"/>
      <c r="I17" s="151" t="s">
        <v>26</v>
      </c>
      <c r="J17" s="141" t="str">
        <f>IF('Rekapitulace zakázky'!AN11="","",'Rekapitulace zakázky'!AN11)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1" t="s">
        <v>26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1" t="s">
        <v>26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1" t="s">
        <v>26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ROUND((SUM(BE123:BE134)),  2)</f>
        <v>0</v>
      </c>
      <c r="G35" s="38"/>
      <c r="H35" s="38"/>
      <c r="I35" s="165">
        <v>0.20999999999999999</v>
      </c>
      <c r="J35" s="164">
        <f>ROUND(((SUM(BE123:BE134))*I35),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39</v>
      </c>
      <c r="F36" s="164">
        <f>ROUND((SUM(BF123:BF134)),  2)</f>
        <v>0</v>
      </c>
      <c r="G36" s="38"/>
      <c r="H36" s="38"/>
      <c r="I36" s="165">
        <v>0.14999999999999999</v>
      </c>
      <c r="J36" s="164">
        <f>ROUND(((SUM(BF123:BF134))*I36),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40</v>
      </c>
      <c r="F37" s="164">
        <f>ROUND((SUM(BG123:BG134)),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41</v>
      </c>
      <c r="F38" s="164">
        <f>ROUND((SUM(BH123:BH134)),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ROUND((SUM(BI123:BI134)),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729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134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VRN - km 20,057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17. 4. 2023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137</v>
      </c>
      <c r="D96" s="186"/>
      <c r="E96" s="186"/>
      <c r="F96" s="186"/>
      <c r="G96" s="186"/>
      <c r="H96" s="186"/>
      <c r="I96" s="186"/>
      <c r="J96" s="187" t="s">
        <v>138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139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189"/>
      <c r="C99" s="190"/>
      <c r="D99" s="191" t="s">
        <v>520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521</v>
      </c>
      <c r="E100" s="197"/>
      <c r="F100" s="197"/>
      <c r="G100" s="197"/>
      <c r="H100" s="197"/>
      <c r="I100" s="197"/>
      <c r="J100" s="198">
        <f>J125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522</v>
      </c>
      <c r="E101" s="197"/>
      <c r="F101" s="197"/>
      <c r="G101" s="197"/>
      <c r="H101" s="197"/>
      <c r="I101" s="197"/>
      <c r="J101" s="198">
        <f>J130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Oprava mostních objektů v úseku Chomutov - Vejprty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132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4" t="s">
        <v>729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02 - VRN - km 20,057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79" t="str">
        <f>IF(J14="","",J14)</f>
        <v>17. 4. 2023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32" t="s">
        <v>29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0"/>
      <c r="B122" s="201"/>
      <c r="C122" s="202" t="s">
        <v>150</v>
      </c>
      <c r="D122" s="203" t="s">
        <v>58</v>
      </c>
      <c r="E122" s="203" t="s">
        <v>54</v>
      </c>
      <c r="F122" s="203" t="s">
        <v>55</v>
      </c>
      <c r="G122" s="203" t="s">
        <v>151</v>
      </c>
      <c r="H122" s="203" t="s">
        <v>152</v>
      </c>
      <c r="I122" s="203" t="s">
        <v>153</v>
      </c>
      <c r="J122" s="203" t="s">
        <v>138</v>
      </c>
      <c r="K122" s="204" t="s">
        <v>154</v>
      </c>
      <c r="L122" s="205"/>
      <c r="M122" s="100" t="s">
        <v>1</v>
      </c>
      <c r="N122" s="101" t="s">
        <v>37</v>
      </c>
      <c r="O122" s="101" t="s">
        <v>155</v>
      </c>
      <c r="P122" s="101" t="s">
        <v>156</v>
      </c>
      <c r="Q122" s="101" t="s">
        <v>157</v>
      </c>
      <c r="R122" s="101" t="s">
        <v>158</v>
      </c>
      <c r="S122" s="101" t="s">
        <v>159</v>
      </c>
      <c r="T122" s="102" t="s">
        <v>160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8"/>
      <c r="B123" s="39"/>
      <c r="C123" s="107" t="s">
        <v>161</v>
      </c>
      <c r="D123" s="40"/>
      <c r="E123" s="40"/>
      <c r="F123" s="40"/>
      <c r="G123" s="40"/>
      <c r="H123" s="40"/>
      <c r="I123" s="40"/>
      <c r="J123" s="206">
        <f>BK123</f>
        <v>0</v>
      </c>
      <c r="K123" s="40"/>
      <c r="L123" s="44"/>
      <c r="M123" s="103"/>
      <c r="N123" s="207"/>
      <c r="O123" s="104"/>
      <c r="P123" s="208">
        <f>P124</f>
        <v>0</v>
      </c>
      <c r="Q123" s="104"/>
      <c r="R123" s="208">
        <f>R124</f>
        <v>0</v>
      </c>
      <c r="S123" s="104"/>
      <c r="T123" s="209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140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72</v>
      </c>
      <c r="E124" s="214" t="s">
        <v>524</v>
      </c>
      <c r="F124" s="214" t="s">
        <v>525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P125+P130</f>
        <v>0</v>
      </c>
      <c r="Q124" s="219"/>
      <c r="R124" s="220">
        <f>R125+R130</f>
        <v>0</v>
      </c>
      <c r="S124" s="219"/>
      <c r="T124" s="221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199</v>
      </c>
      <c r="AT124" s="223" t="s">
        <v>72</v>
      </c>
      <c r="AU124" s="223" t="s">
        <v>73</v>
      </c>
      <c r="AY124" s="222" t="s">
        <v>164</v>
      </c>
      <c r="BK124" s="224">
        <f>BK125+BK130</f>
        <v>0</v>
      </c>
    </row>
    <row r="125" s="12" customFormat="1" ht="22.8" customHeight="1">
      <c r="A125" s="12"/>
      <c r="B125" s="211"/>
      <c r="C125" s="212"/>
      <c r="D125" s="213" t="s">
        <v>72</v>
      </c>
      <c r="E125" s="225" t="s">
        <v>526</v>
      </c>
      <c r="F125" s="225" t="s">
        <v>527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SUM(P126:P129)</f>
        <v>0</v>
      </c>
      <c r="Q125" s="219"/>
      <c r="R125" s="220">
        <f>SUM(R126:R129)</f>
        <v>0</v>
      </c>
      <c r="S125" s="219"/>
      <c r="T125" s="221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199</v>
      </c>
      <c r="AT125" s="223" t="s">
        <v>72</v>
      </c>
      <c r="AU125" s="223" t="s">
        <v>80</v>
      </c>
      <c r="AY125" s="222" t="s">
        <v>164</v>
      </c>
      <c r="BK125" s="224">
        <f>SUM(BK126:BK129)</f>
        <v>0</v>
      </c>
    </row>
    <row r="126" s="2" customFormat="1" ht="16.5" customHeight="1">
      <c r="A126" s="38"/>
      <c r="B126" s="39"/>
      <c r="C126" s="227" t="s">
        <v>80</v>
      </c>
      <c r="D126" s="227" t="s">
        <v>166</v>
      </c>
      <c r="E126" s="228" t="s">
        <v>528</v>
      </c>
      <c r="F126" s="229" t="s">
        <v>529</v>
      </c>
      <c r="G126" s="230" t="s">
        <v>530</v>
      </c>
      <c r="H126" s="231">
        <v>1</v>
      </c>
      <c r="I126" s="232"/>
      <c r="J126" s="233">
        <f>ROUND(I126*H126,2)</f>
        <v>0</v>
      </c>
      <c r="K126" s="229" t="s">
        <v>170</v>
      </c>
      <c r="L126" s="44"/>
      <c r="M126" s="234" t="s">
        <v>1</v>
      </c>
      <c r="N126" s="235" t="s">
        <v>38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171</v>
      </c>
      <c r="AT126" s="238" t="s">
        <v>166</v>
      </c>
      <c r="AU126" s="238" t="s">
        <v>82</v>
      </c>
      <c r="AY126" s="17" t="s">
        <v>164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80</v>
      </c>
      <c r="BK126" s="239">
        <f>ROUND(I126*H126,2)</f>
        <v>0</v>
      </c>
      <c r="BL126" s="17" t="s">
        <v>171</v>
      </c>
      <c r="BM126" s="238" t="s">
        <v>1223</v>
      </c>
    </row>
    <row r="127" s="2" customFormat="1">
      <c r="A127" s="38"/>
      <c r="B127" s="39"/>
      <c r="C127" s="40"/>
      <c r="D127" s="240" t="s">
        <v>173</v>
      </c>
      <c r="E127" s="40"/>
      <c r="F127" s="241" t="s">
        <v>529</v>
      </c>
      <c r="G127" s="40"/>
      <c r="H127" s="40"/>
      <c r="I127" s="242"/>
      <c r="J127" s="40"/>
      <c r="K127" s="40"/>
      <c r="L127" s="44"/>
      <c r="M127" s="243"/>
      <c r="N127" s="244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173</v>
      </c>
      <c r="AU127" s="17" t="s">
        <v>82</v>
      </c>
    </row>
    <row r="128" s="2" customFormat="1">
      <c r="A128" s="38"/>
      <c r="B128" s="39"/>
      <c r="C128" s="40"/>
      <c r="D128" s="245" t="s">
        <v>175</v>
      </c>
      <c r="E128" s="40"/>
      <c r="F128" s="246" t="s">
        <v>532</v>
      </c>
      <c r="G128" s="40"/>
      <c r="H128" s="40"/>
      <c r="I128" s="242"/>
      <c r="J128" s="40"/>
      <c r="K128" s="40"/>
      <c r="L128" s="44"/>
      <c r="M128" s="243"/>
      <c r="N128" s="244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175</v>
      </c>
      <c r="AU128" s="17" t="s">
        <v>82</v>
      </c>
    </row>
    <row r="129" s="2" customFormat="1">
      <c r="A129" s="38"/>
      <c r="B129" s="39"/>
      <c r="C129" s="40"/>
      <c r="D129" s="240" t="s">
        <v>206</v>
      </c>
      <c r="E129" s="40"/>
      <c r="F129" s="279" t="s">
        <v>1224</v>
      </c>
      <c r="G129" s="40"/>
      <c r="H129" s="40"/>
      <c r="I129" s="242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206</v>
      </c>
      <c r="AU129" s="17" t="s">
        <v>82</v>
      </c>
    </row>
    <row r="130" s="12" customFormat="1" ht="22.8" customHeight="1">
      <c r="A130" s="12"/>
      <c r="B130" s="211"/>
      <c r="C130" s="212"/>
      <c r="D130" s="213" t="s">
        <v>72</v>
      </c>
      <c r="E130" s="225" t="s">
        <v>534</v>
      </c>
      <c r="F130" s="225" t="s">
        <v>535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SUM(P131:P134)</f>
        <v>0</v>
      </c>
      <c r="Q130" s="219"/>
      <c r="R130" s="220">
        <f>SUM(R131:R134)</f>
        <v>0</v>
      </c>
      <c r="S130" s="219"/>
      <c r="T130" s="221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199</v>
      </c>
      <c r="AT130" s="223" t="s">
        <v>72</v>
      </c>
      <c r="AU130" s="223" t="s">
        <v>80</v>
      </c>
      <c r="AY130" s="222" t="s">
        <v>164</v>
      </c>
      <c r="BK130" s="224">
        <f>SUM(BK131:BK134)</f>
        <v>0</v>
      </c>
    </row>
    <row r="131" s="2" customFormat="1" ht="16.5" customHeight="1">
      <c r="A131" s="38"/>
      <c r="B131" s="39"/>
      <c r="C131" s="227" t="s">
        <v>82</v>
      </c>
      <c r="D131" s="227" t="s">
        <v>166</v>
      </c>
      <c r="E131" s="228" t="s">
        <v>536</v>
      </c>
      <c r="F131" s="229" t="s">
        <v>535</v>
      </c>
      <c r="G131" s="230" t="s">
        <v>530</v>
      </c>
      <c r="H131" s="231">
        <v>1</v>
      </c>
      <c r="I131" s="232"/>
      <c r="J131" s="233">
        <f>ROUND(I131*H131,2)</f>
        <v>0</v>
      </c>
      <c r="K131" s="229" t="s">
        <v>170</v>
      </c>
      <c r="L131" s="44"/>
      <c r="M131" s="234" t="s">
        <v>1</v>
      </c>
      <c r="N131" s="235" t="s">
        <v>38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171</v>
      </c>
      <c r="AT131" s="238" t="s">
        <v>166</v>
      </c>
      <c r="AU131" s="238" t="s">
        <v>82</v>
      </c>
      <c r="AY131" s="17" t="s">
        <v>164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80</v>
      </c>
      <c r="BK131" s="239">
        <f>ROUND(I131*H131,2)</f>
        <v>0</v>
      </c>
      <c r="BL131" s="17" t="s">
        <v>171</v>
      </c>
      <c r="BM131" s="238" t="s">
        <v>1225</v>
      </c>
    </row>
    <row r="132" s="2" customFormat="1">
      <c r="A132" s="38"/>
      <c r="B132" s="39"/>
      <c r="C132" s="40"/>
      <c r="D132" s="240" t="s">
        <v>173</v>
      </c>
      <c r="E132" s="40"/>
      <c r="F132" s="241" t="s">
        <v>535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173</v>
      </c>
      <c r="AU132" s="17" t="s">
        <v>82</v>
      </c>
    </row>
    <row r="133" s="2" customFormat="1">
      <c r="A133" s="38"/>
      <c r="B133" s="39"/>
      <c r="C133" s="40"/>
      <c r="D133" s="245" t="s">
        <v>175</v>
      </c>
      <c r="E133" s="40"/>
      <c r="F133" s="246" t="s">
        <v>538</v>
      </c>
      <c r="G133" s="40"/>
      <c r="H133" s="40"/>
      <c r="I133" s="242"/>
      <c r="J133" s="40"/>
      <c r="K133" s="40"/>
      <c r="L133" s="44"/>
      <c r="M133" s="243"/>
      <c r="N133" s="244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82</v>
      </c>
    </row>
    <row r="134" s="2" customFormat="1">
      <c r="A134" s="38"/>
      <c r="B134" s="39"/>
      <c r="C134" s="40"/>
      <c r="D134" s="240" t="s">
        <v>206</v>
      </c>
      <c r="E134" s="40"/>
      <c r="F134" s="279" t="s">
        <v>539</v>
      </c>
      <c r="G134" s="40"/>
      <c r="H134" s="40"/>
      <c r="I134" s="242"/>
      <c r="J134" s="40"/>
      <c r="K134" s="40"/>
      <c r="L134" s="44"/>
      <c r="M134" s="290"/>
      <c r="N134" s="291"/>
      <c r="O134" s="292"/>
      <c r="P134" s="292"/>
      <c r="Q134" s="292"/>
      <c r="R134" s="292"/>
      <c r="S134" s="292"/>
      <c r="T134" s="2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206</v>
      </c>
      <c r="AU134" s="17" t="s">
        <v>82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rS0rfS6pW9225YQiBDr2PCJbTY3h7hdJ9PD/kbk8fOT2TgrwtWafaClkezze2YIbWQocIcfPDY87dIaNRlPTvg==" hashValue="wjoP7Eb1ls5y+p7HQuLzzDSsA/VeCpIjbkxRqfznP/KaizWmb1FpI3XwbXCTs1GFmVJ1FEDkW4azxiSkZxceWw==" algorithmName="SHA-512" password="CC35"/>
  <autoFilter ref="C122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hyperlinks>
    <hyperlink ref="F128" r:id="rId1" display="https://podminky.urs.cz/item/CS_URS_2023_01/013002000"/>
    <hyperlink ref="F133" r:id="rId2" display="https://podminky.urs.cz/item/CS_URS_2023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>
      <c r="B8" s="20"/>
      <c r="D8" s="151" t="s">
        <v>132</v>
      </c>
      <c r="L8" s="20"/>
    </row>
    <row r="9" s="1" customFormat="1" ht="16.5" customHeight="1">
      <c r="B9" s="20"/>
      <c r="E9" s="152" t="s">
        <v>1226</v>
      </c>
      <c r="F9" s="1"/>
      <c r="G9" s="1"/>
      <c r="H9" s="1"/>
      <c r="L9" s="20"/>
    </row>
    <row r="10" s="1" customFormat="1" ht="12" customHeight="1">
      <c r="B10" s="20"/>
      <c r="D10" s="151" t="s">
        <v>134</v>
      </c>
      <c r="L10" s="20"/>
    </row>
    <row r="11" s="2" customFormat="1" ht="16.5" customHeight="1">
      <c r="A11" s="38"/>
      <c r="B11" s="44"/>
      <c r="C11" s="38"/>
      <c r="D11" s="38"/>
      <c r="E11" s="163" t="s">
        <v>1227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1228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1229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zakázky'!AN8</f>
        <v>17. 4. 2023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tr">
        <f>IF('Rekapitulace zakázky'!AN10="","",'Rekapitulace zakázky'!AN10)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tr">
        <f>IF('Rekapitulace zakázky'!E11="","",'Rekapitulace zakázky'!E11)</f>
        <v xml:space="preserve"> </v>
      </c>
      <c r="F19" s="38"/>
      <c r="G19" s="38"/>
      <c r="H19" s="38"/>
      <c r="I19" s="151" t="s">
        <v>26</v>
      </c>
      <c r="J19" s="141" t="str">
        <f>IF('Rekapitulace zakázky'!AN11="","",'Rekapitulace zakázky'!AN11)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27</v>
      </c>
      <c r="E21" s="38"/>
      <c r="F21" s="38"/>
      <c r="G21" s="38"/>
      <c r="H21" s="38"/>
      <c r="I21" s="151" t="s">
        <v>25</v>
      </c>
      <c r="J21" s="33" t="str">
        <f>'Rekapitulace zakázky'!AN13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zakázky'!E14</f>
        <v>Vyplň údaj</v>
      </c>
      <c r="F22" s="141"/>
      <c r="G22" s="141"/>
      <c r="H22" s="141"/>
      <c r="I22" s="151" t="s">
        <v>26</v>
      </c>
      <c r="J22" s="33" t="str">
        <f>'Rekapitulace zakázky'!AN14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29</v>
      </c>
      <c r="E24" s="38"/>
      <c r="F24" s="38"/>
      <c r="G24" s="38"/>
      <c r="H24" s="38"/>
      <c r="I24" s="151" t="s">
        <v>25</v>
      </c>
      <c r="J24" s="141" t="str">
        <f>IF('Rekapitulace zakázky'!AN16="","",'Rekapitulace zakázky'!AN16)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tr">
        <f>IF('Rekapitulace zakázky'!E17="","",'Rekapitulace zakázky'!E17)</f>
        <v xml:space="preserve"> </v>
      </c>
      <c r="F25" s="38"/>
      <c r="G25" s="38"/>
      <c r="H25" s="38"/>
      <c r="I25" s="151" t="s">
        <v>26</v>
      </c>
      <c r="J25" s="141" t="str">
        <f>IF('Rekapitulace zakázky'!AN17="","",'Rekapitulace zakázky'!AN17)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31</v>
      </c>
      <c r="E27" s="38"/>
      <c r="F27" s="38"/>
      <c r="G27" s="38"/>
      <c r="H27" s="38"/>
      <c r="I27" s="151" t="s">
        <v>25</v>
      </c>
      <c r="J27" s="141" t="str">
        <f>IF('Rekapitulace zakázky'!AN19="","",'Rekapitulace zakázky'!AN19)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zakázky'!E20="","",'Rekapitulace zakázky'!E20)</f>
        <v xml:space="preserve"> </v>
      </c>
      <c r="F28" s="38"/>
      <c r="G28" s="38"/>
      <c r="H28" s="38"/>
      <c r="I28" s="151" t="s">
        <v>26</v>
      </c>
      <c r="J28" s="141" t="str">
        <f>IF('Rekapitulace zakázky'!AN20="","",'Rekapitulace zakázky'!AN20)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33</v>
      </c>
      <c r="E34" s="38"/>
      <c r="F34" s="38"/>
      <c r="G34" s="38"/>
      <c r="H34" s="38"/>
      <c r="I34" s="38"/>
      <c r="J34" s="161">
        <f>ROUND(J135,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35</v>
      </c>
      <c r="G36" s="38"/>
      <c r="H36" s="38"/>
      <c r="I36" s="162" t="s">
        <v>34</v>
      </c>
      <c r="J36" s="162" t="s">
        <v>36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37</v>
      </c>
      <c r="E37" s="151" t="s">
        <v>38</v>
      </c>
      <c r="F37" s="164">
        <f>ROUND((SUM(BE135:BE531)),  2)</f>
        <v>0</v>
      </c>
      <c r="G37" s="38"/>
      <c r="H37" s="38"/>
      <c r="I37" s="165">
        <v>0.20999999999999999</v>
      </c>
      <c r="J37" s="164">
        <f>ROUND(((SUM(BE135:BE531))*I37),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39</v>
      </c>
      <c r="F38" s="164">
        <f>ROUND((SUM(BF135:BF531)),  2)</f>
        <v>0</v>
      </c>
      <c r="G38" s="38"/>
      <c r="H38" s="38"/>
      <c r="I38" s="165">
        <v>0.14999999999999999</v>
      </c>
      <c r="J38" s="164">
        <f>ROUND(((SUM(BF135:BF531))*I38),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40</v>
      </c>
      <c r="F39" s="164">
        <f>ROUND((SUM(BG135:BG531)),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41</v>
      </c>
      <c r="F40" s="164">
        <f>ROUND((SUM(BH135:BH531)),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42</v>
      </c>
      <c r="F41" s="164">
        <f>ROUND((SUM(BI135:BI531)),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43</v>
      </c>
      <c r="E43" s="168"/>
      <c r="F43" s="168"/>
      <c r="G43" s="169" t="s">
        <v>44</v>
      </c>
      <c r="H43" s="170" t="s">
        <v>45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1226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134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4" t="s">
        <v>1227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1228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 xml:space="preserve">01 - km 12,925 - most 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 </v>
      </c>
      <c r="G93" s="40"/>
      <c r="H93" s="40"/>
      <c r="I93" s="32" t="s">
        <v>22</v>
      </c>
      <c r="J93" s="79" t="str">
        <f>IF(J16="","",J16)</f>
        <v>17. 4. 2023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 xml:space="preserve"> </v>
      </c>
      <c r="G95" s="40"/>
      <c r="H95" s="40"/>
      <c r="I95" s="32" t="s">
        <v>29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40"/>
      <c r="E96" s="40"/>
      <c r="F96" s="27" t="str">
        <f>IF(E22="","",E22)</f>
        <v>Vyplň údaj</v>
      </c>
      <c r="G96" s="40"/>
      <c r="H96" s="40"/>
      <c r="I96" s="32" t="s">
        <v>31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137</v>
      </c>
      <c r="D98" s="186"/>
      <c r="E98" s="186"/>
      <c r="F98" s="186"/>
      <c r="G98" s="186"/>
      <c r="H98" s="186"/>
      <c r="I98" s="186"/>
      <c r="J98" s="187" t="s">
        <v>138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139</v>
      </c>
      <c r="D100" s="40"/>
      <c r="E100" s="40"/>
      <c r="F100" s="40"/>
      <c r="G100" s="40"/>
      <c r="H100" s="40"/>
      <c r="I100" s="40"/>
      <c r="J100" s="110">
        <f>J135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140</v>
      </c>
    </row>
    <row r="101" s="9" customFormat="1" ht="24.96" customHeight="1">
      <c r="A101" s="9"/>
      <c r="B101" s="189"/>
      <c r="C101" s="190"/>
      <c r="D101" s="191" t="s">
        <v>141</v>
      </c>
      <c r="E101" s="192"/>
      <c r="F101" s="192"/>
      <c r="G101" s="192"/>
      <c r="H101" s="192"/>
      <c r="I101" s="192"/>
      <c r="J101" s="193">
        <f>J136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142</v>
      </c>
      <c r="E102" s="197"/>
      <c r="F102" s="197"/>
      <c r="G102" s="197"/>
      <c r="H102" s="197"/>
      <c r="I102" s="197"/>
      <c r="J102" s="198">
        <f>J137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143</v>
      </c>
      <c r="E103" s="197"/>
      <c r="F103" s="197"/>
      <c r="G103" s="197"/>
      <c r="H103" s="197"/>
      <c r="I103" s="197"/>
      <c r="J103" s="198">
        <f>J242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144</v>
      </c>
      <c r="E104" s="197"/>
      <c r="F104" s="197"/>
      <c r="G104" s="197"/>
      <c r="H104" s="197"/>
      <c r="I104" s="197"/>
      <c r="J104" s="198">
        <f>J284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145</v>
      </c>
      <c r="E105" s="197"/>
      <c r="F105" s="197"/>
      <c r="G105" s="197"/>
      <c r="H105" s="197"/>
      <c r="I105" s="197"/>
      <c r="J105" s="198">
        <f>J296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731</v>
      </c>
      <c r="E106" s="197"/>
      <c r="F106" s="197"/>
      <c r="G106" s="197"/>
      <c r="H106" s="197"/>
      <c r="I106" s="197"/>
      <c r="J106" s="198">
        <f>J340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732</v>
      </c>
      <c r="E107" s="197"/>
      <c r="F107" s="197"/>
      <c r="G107" s="197"/>
      <c r="H107" s="197"/>
      <c r="I107" s="197"/>
      <c r="J107" s="198">
        <f>J363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147</v>
      </c>
      <c r="E108" s="197"/>
      <c r="F108" s="197"/>
      <c r="G108" s="197"/>
      <c r="H108" s="197"/>
      <c r="I108" s="197"/>
      <c r="J108" s="198">
        <f>J439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148</v>
      </c>
      <c r="E109" s="197"/>
      <c r="F109" s="197"/>
      <c r="G109" s="197"/>
      <c r="H109" s="197"/>
      <c r="I109" s="197"/>
      <c r="J109" s="198">
        <f>J478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1230</v>
      </c>
      <c r="E110" s="192"/>
      <c r="F110" s="192"/>
      <c r="G110" s="192"/>
      <c r="H110" s="192"/>
      <c r="I110" s="192"/>
      <c r="J110" s="193">
        <f>J486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5"/>
      <c r="C111" s="133"/>
      <c r="D111" s="196" t="s">
        <v>1231</v>
      </c>
      <c r="E111" s="197"/>
      <c r="F111" s="197"/>
      <c r="G111" s="197"/>
      <c r="H111" s="197"/>
      <c r="I111" s="197"/>
      <c r="J111" s="198">
        <f>J487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149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4" t="str">
        <f>E7</f>
        <v>Oprava mostních objektů v úseku Chomutov - Vejprty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1"/>
      <c r="C122" s="32" t="s">
        <v>132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1" customFormat="1" ht="16.5" customHeight="1">
      <c r="B123" s="21"/>
      <c r="C123" s="22"/>
      <c r="D123" s="22"/>
      <c r="E123" s="184" t="s">
        <v>1226</v>
      </c>
      <c r="F123" s="22"/>
      <c r="G123" s="22"/>
      <c r="H123" s="22"/>
      <c r="I123" s="22"/>
      <c r="J123" s="22"/>
      <c r="K123" s="22"/>
      <c r="L123" s="20"/>
    </row>
    <row r="124" s="1" customFormat="1" ht="12" customHeight="1">
      <c r="B124" s="21"/>
      <c r="C124" s="32" t="s">
        <v>134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294" t="s">
        <v>1227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1228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E13</f>
        <v xml:space="preserve">01 - km 12,925 - most 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F16</f>
        <v xml:space="preserve"> </v>
      </c>
      <c r="G129" s="40"/>
      <c r="H129" s="40"/>
      <c r="I129" s="32" t="s">
        <v>22</v>
      </c>
      <c r="J129" s="79" t="str">
        <f>IF(J16="","",J16)</f>
        <v>17. 4. 2023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E19</f>
        <v xml:space="preserve"> </v>
      </c>
      <c r="G131" s="40"/>
      <c r="H131" s="40"/>
      <c r="I131" s="32" t="s">
        <v>29</v>
      </c>
      <c r="J131" s="36" t="str">
        <f>E25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IF(E22="","",E22)</f>
        <v>Vyplň údaj</v>
      </c>
      <c r="G132" s="40"/>
      <c r="H132" s="40"/>
      <c r="I132" s="32" t="s">
        <v>31</v>
      </c>
      <c r="J132" s="36" t="str">
        <f>E28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0"/>
      <c r="B134" s="201"/>
      <c r="C134" s="202" t="s">
        <v>150</v>
      </c>
      <c r="D134" s="203" t="s">
        <v>58</v>
      </c>
      <c r="E134" s="203" t="s">
        <v>54</v>
      </c>
      <c r="F134" s="203" t="s">
        <v>55</v>
      </c>
      <c r="G134" s="203" t="s">
        <v>151</v>
      </c>
      <c r="H134" s="203" t="s">
        <v>152</v>
      </c>
      <c r="I134" s="203" t="s">
        <v>153</v>
      </c>
      <c r="J134" s="203" t="s">
        <v>138</v>
      </c>
      <c r="K134" s="204" t="s">
        <v>154</v>
      </c>
      <c r="L134" s="205"/>
      <c r="M134" s="100" t="s">
        <v>1</v>
      </c>
      <c r="N134" s="101" t="s">
        <v>37</v>
      </c>
      <c r="O134" s="101" t="s">
        <v>155</v>
      </c>
      <c r="P134" s="101" t="s">
        <v>156</v>
      </c>
      <c r="Q134" s="101" t="s">
        <v>157</v>
      </c>
      <c r="R134" s="101" t="s">
        <v>158</v>
      </c>
      <c r="S134" s="101" t="s">
        <v>159</v>
      </c>
      <c r="T134" s="102" t="s">
        <v>160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8"/>
      <c r="B135" s="39"/>
      <c r="C135" s="107" t="s">
        <v>161</v>
      </c>
      <c r="D135" s="40"/>
      <c r="E135" s="40"/>
      <c r="F135" s="40"/>
      <c r="G135" s="40"/>
      <c r="H135" s="40"/>
      <c r="I135" s="40"/>
      <c r="J135" s="206">
        <f>BK135</f>
        <v>0</v>
      </c>
      <c r="K135" s="40"/>
      <c r="L135" s="44"/>
      <c r="M135" s="103"/>
      <c r="N135" s="207"/>
      <c r="O135" s="104"/>
      <c r="P135" s="208">
        <f>P136+P486</f>
        <v>0</v>
      </c>
      <c r="Q135" s="104"/>
      <c r="R135" s="208">
        <f>R136+R486</f>
        <v>504.52064963025202</v>
      </c>
      <c r="S135" s="104"/>
      <c r="T135" s="209">
        <f>T136+T486</f>
        <v>39.89692500000001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140</v>
      </c>
      <c r="BK135" s="210">
        <f>BK136+BK486</f>
        <v>0</v>
      </c>
    </row>
    <row r="136" s="12" customFormat="1" ht="25.92" customHeight="1">
      <c r="A136" s="12"/>
      <c r="B136" s="211"/>
      <c r="C136" s="212"/>
      <c r="D136" s="213" t="s">
        <v>72</v>
      </c>
      <c r="E136" s="214" t="s">
        <v>162</v>
      </c>
      <c r="F136" s="214" t="s">
        <v>163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P137+P242+P284+P296+P340+P363+P439+P478</f>
        <v>0</v>
      </c>
      <c r="Q136" s="219"/>
      <c r="R136" s="220">
        <f>R137+R242+R284+R296+R340+R363+R439+R478</f>
        <v>504.49164963025203</v>
      </c>
      <c r="S136" s="219"/>
      <c r="T136" s="221">
        <f>T137+T242+T284+T296+T340+T363+T439+T478</f>
        <v>39.89692500000001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80</v>
      </c>
      <c r="AT136" s="223" t="s">
        <v>72</v>
      </c>
      <c r="AU136" s="223" t="s">
        <v>73</v>
      </c>
      <c r="AY136" s="222" t="s">
        <v>164</v>
      </c>
      <c r="BK136" s="224">
        <f>BK137+BK242+BK284+BK296+BK340+BK363+BK439+BK478</f>
        <v>0</v>
      </c>
    </row>
    <row r="137" s="12" customFormat="1" ht="22.8" customHeight="1">
      <c r="A137" s="12"/>
      <c r="B137" s="211"/>
      <c r="C137" s="212"/>
      <c r="D137" s="213" t="s">
        <v>72</v>
      </c>
      <c r="E137" s="225" t="s">
        <v>80</v>
      </c>
      <c r="F137" s="225" t="s">
        <v>165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SUM(P138:P241)</f>
        <v>0</v>
      </c>
      <c r="Q137" s="219"/>
      <c r="R137" s="220">
        <f>SUM(R138:R241)</f>
        <v>254.06889622</v>
      </c>
      <c r="S137" s="219"/>
      <c r="T137" s="221">
        <f>SUM(T138:T241)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80</v>
      </c>
      <c r="AT137" s="223" t="s">
        <v>72</v>
      </c>
      <c r="AU137" s="223" t="s">
        <v>80</v>
      </c>
      <c r="AY137" s="222" t="s">
        <v>164</v>
      </c>
      <c r="BK137" s="224">
        <f>SUM(BK138:BK241)</f>
        <v>0</v>
      </c>
    </row>
    <row r="138" s="2" customFormat="1" ht="37.8" customHeight="1">
      <c r="A138" s="38"/>
      <c r="B138" s="39"/>
      <c r="C138" s="227" t="s">
        <v>80</v>
      </c>
      <c r="D138" s="227" t="s">
        <v>166</v>
      </c>
      <c r="E138" s="228" t="s">
        <v>167</v>
      </c>
      <c r="F138" s="229" t="s">
        <v>168</v>
      </c>
      <c r="G138" s="230" t="s">
        <v>169</v>
      </c>
      <c r="H138" s="231">
        <v>112</v>
      </c>
      <c r="I138" s="232"/>
      <c r="J138" s="233">
        <f>ROUND(I138*H138,2)</f>
        <v>0</v>
      </c>
      <c r="K138" s="229" t="s">
        <v>170</v>
      </c>
      <c r="L138" s="44"/>
      <c r="M138" s="234" t="s">
        <v>1</v>
      </c>
      <c r="N138" s="235" t="s">
        <v>38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171</v>
      </c>
      <c r="AT138" s="238" t="s">
        <v>166</v>
      </c>
      <c r="AU138" s="238" t="s">
        <v>82</v>
      </c>
      <c r="AY138" s="17" t="s">
        <v>164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80</v>
      </c>
      <c r="BK138" s="239">
        <f>ROUND(I138*H138,2)</f>
        <v>0</v>
      </c>
      <c r="BL138" s="17" t="s">
        <v>171</v>
      </c>
      <c r="BM138" s="238" t="s">
        <v>1232</v>
      </c>
    </row>
    <row r="139" s="2" customFormat="1">
      <c r="A139" s="38"/>
      <c r="B139" s="39"/>
      <c r="C139" s="40"/>
      <c r="D139" s="240" t="s">
        <v>173</v>
      </c>
      <c r="E139" s="40"/>
      <c r="F139" s="241" t="s">
        <v>174</v>
      </c>
      <c r="G139" s="40"/>
      <c r="H139" s="40"/>
      <c r="I139" s="242"/>
      <c r="J139" s="40"/>
      <c r="K139" s="40"/>
      <c r="L139" s="44"/>
      <c r="M139" s="243"/>
      <c r="N139" s="244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173</v>
      </c>
      <c r="AU139" s="17" t="s">
        <v>82</v>
      </c>
    </row>
    <row r="140" s="2" customFormat="1">
      <c r="A140" s="38"/>
      <c r="B140" s="39"/>
      <c r="C140" s="40"/>
      <c r="D140" s="245" t="s">
        <v>175</v>
      </c>
      <c r="E140" s="40"/>
      <c r="F140" s="246" t="s">
        <v>176</v>
      </c>
      <c r="G140" s="40"/>
      <c r="H140" s="40"/>
      <c r="I140" s="242"/>
      <c r="J140" s="40"/>
      <c r="K140" s="40"/>
      <c r="L140" s="44"/>
      <c r="M140" s="243"/>
      <c r="N140" s="244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175</v>
      </c>
      <c r="AU140" s="17" t="s">
        <v>82</v>
      </c>
    </row>
    <row r="141" s="13" customFormat="1">
      <c r="A141" s="13"/>
      <c r="B141" s="247"/>
      <c r="C141" s="248"/>
      <c r="D141" s="240" t="s">
        <v>177</v>
      </c>
      <c r="E141" s="249" t="s">
        <v>1</v>
      </c>
      <c r="F141" s="250" t="s">
        <v>1233</v>
      </c>
      <c r="G141" s="248"/>
      <c r="H141" s="249" t="s">
        <v>1</v>
      </c>
      <c r="I141" s="251"/>
      <c r="J141" s="248"/>
      <c r="K141" s="248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177</v>
      </c>
      <c r="AU141" s="256" t="s">
        <v>82</v>
      </c>
      <c r="AV141" s="13" t="s">
        <v>80</v>
      </c>
      <c r="AW141" s="13" t="s">
        <v>30</v>
      </c>
      <c r="AX141" s="13" t="s">
        <v>73</v>
      </c>
      <c r="AY141" s="256" t="s">
        <v>164</v>
      </c>
    </row>
    <row r="142" s="14" customFormat="1">
      <c r="A142" s="14"/>
      <c r="B142" s="257"/>
      <c r="C142" s="258"/>
      <c r="D142" s="240" t="s">
        <v>177</v>
      </c>
      <c r="E142" s="259" t="s">
        <v>1</v>
      </c>
      <c r="F142" s="260" t="s">
        <v>1234</v>
      </c>
      <c r="G142" s="258"/>
      <c r="H142" s="261">
        <v>112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177</v>
      </c>
      <c r="AU142" s="267" t="s">
        <v>82</v>
      </c>
      <c r="AV142" s="14" t="s">
        <v>82</v>
      </c>
      <c r="AW142" s="14" t="s">
        <v>30</v>
      </c>
      <c r="AX142" s="14" t="s">
        <v>73</v>
      </c>
      <c r="AY142" s="267" t="s">
        <v>164</v>
      </c>
    </row>
    <row r="143" s="15" customFormat="1">
      <c r="A143" s="15"/>
      <c r="B143" s="268"/>
      <c r="C143" s="269"/>
      <c r="D143" s="240" t="s">
        <v>177</v>
      </c>
      <c r="E143" s="270" t="s">
        <v>1</v>
      </c>
      <c r="F143" s="271" t="s">
        <v>182</v>
      </c>
      <c r="G143" s="269"/>
      <c r="H143" s="272">
        <v>112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8" t="s">
        <v>177</v>
      </c>
      <c r="AU143" s="278" t="s">
        <v>82</v>
      </c>
      <c r="AV143" s="15" t="s">
        <v>171</v>
      </c>
      <c r="AW143" s="15" t="s">
        <v>30</v>
      </c>
      <c r="AX143" s="15" t="s">
        <v>80</v>
      </c>
      <c r="AY143" s="278" t="s">
        <v>164</v>
      </c>
    </row>
    <row r="144" s="2" customFormat="1" ht="24.15" customHeight="1">
      <c r="A144" s="38"/>
      <c r="B144" s="39"/>
      <c r="C144" s="227" t="s">
        <v>82</v>
      </c>
      <c r="D144" s="227" t="s">
        <v>166</v>
      </c>
      <c r="E144" s="228" t="s">
        <v>189</v>
      </c>
      <c r="F144" s="229" t="s">
        <v>190</v>
      </c>
      <c r="G144" s="230" t="s">
        <v>169</v>
      </c>
      <c r="H144" s="231">
        <v>112</v>
      </c>
      <c r="I144" s="232"/>
      <c r="J144" s="233">
        <f>ROUND(I144*H144,2)</f>
        <v>0</v>
      </c>
      <c r="K144" s="229" t="s">
        <v>170</v>
      </c>
      <c r="L144" s="44"/>
      <c r="M144" s="234" t="s">
        <v>1</v>
      </c>
      <c r="N144" s="235" t="s">
        <v>38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171</v>
      </c>
      <c r="AT144" s="238" t="s">
        <v>166</v>
      </c>
      <c r="AU144" s="238" t="s">
        <v>82</v>
      </c>
      <c r="AY144" s="17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80</v>
      </c>
      <c r="BK144" s="239">
        <f>ROUND(I144*H144,2)</f>
        <v>0</v>
      </c>
      <c r="BL144" s="17" t="s">
        <v>171</v>
      </c>
      <c r="BM144" s="238" t="s">
        <v>1235</v>
      </c>
    </row>
    <row r="145" s="2" customFormat="1">
      <c r="A145" s="38"/>
      <c r="B145" s="39"/>
      <c r="C145" s="40"/>
      <c r="D145" s="240" t="s">
        <v>173</v>
      </c>
      <c r="E145" s="40"/>
      <c r="F145" s="241" t="s">
        <v>192</v>
      </c>
      <c r="G145" s="40"/>
      <c r="H145" s="40"/>
      <c r="I145" s="242"/>
      <c r="J145" s="40"/>
      <c r="K145" s="40"/>
      <c r="L145" s="44"/>
      <c r="M145" s="243"/>
      <c r="N145" s="244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173</v>
      </c>
      <c r="AU145" s="17" t="s">
        <v>82</v>
      </c>
    </row>
    <row r="146" s="2" customFormat="1">
      <c r="A146" s="38"/>
      <c r="B146" s="39"/>
      <c r="C146" s="40"/>
      <c r="D146" s="245" t="s">
        <v>175</v>
      </c>
      <c r="E146" s="40"/>
      <c r="F146" s="246" t="s">
        <v>193</v>
      </c>
      <c r="G146" s="40"/>
      <c r="H146" s="40"/>
      <c r="I146" s="242"/>
      <c r="J146" s="40"/>
      <c r="K146" s="40"/>
      <c r="L146" s="44"/>
      <c r="M146" s="243"/>
      <c r="N146" s="24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175</v>
      </c>
      <c r="AU146" s="17" t="s">
        <v>82</v>
      </c>
    </row>
    <row r="147" s="2" customFormat="1" ht="24.15" customHeight="1">
      <c r="A147" s="38"/>
      <c r="B147" s="39"/>
      <c r="C147" s="227" t="s">
        <v>111</v>
      </c>
      <c r="D147" s="227" t="s">
        <v>166</v>
      </c>
      <c r="E147" s="228" t="s">
        <v>1236</v>
      </c>
      <c r="F147" s="229" t="s">
        <v>1237</v>
      </c>
      <c r="G147" s="230" t="s">
        <v>692</v>
      </c>
      <c r="H147" s="231">
        <v>7</v>
      </c>
      <c r="I147" s="232"/>
      <c r="J147" s="233">
        <f>ROUND(I147*H147,2)</f>
        <v>0</v>
      </c>
      <c r="K147" s="229" t="s">
        <v>170</v>
      </c>
      <c r="L147" s="44"/>
      <c r="M147" s="234" t="s">
        <v>1</v>
      </c>
      <c r="N147" s="235" t="s">
        <v>38</v>
      </c>
      <c r="O147" s="91"/>
      <c r="P147" s="236">
        <f>O147*H147</f>
        <v>0</v>
      </c>
      <c r="Q147" s="236">
        <v>0.036904300000000001</v>
      </c>
      <c r="R147" s="236">
        <f>Q147*H147</f>
        <v>0.25833010000000001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171</v>
      </c>
      <c r="AT147" s="238" t="s">
        <v>166</v>
      </c>
      <c r="AU147" s="238" t="s">
        <v>82</v>
      </c>
      <c r="AY147" s="17" t="s">
        <v>164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80</v>
      </c>
      <c r="BK147" s="239">
        <f>ROUND(I147*H147,2)</f>
        <v>0</v>
      </c>
      <c r="BL147" s="17" t="s">
        <v>171</v>
      </c>
      <c r="BM147" s="238" t="s">
        <v>1238</v>
      </c>
    </row>
    <row r="148" s="2" customFormat="1">
      <c r="A148" s="38"/>
      <c r="B148" s="39"/>
      <c r="C148" s="40"/>
      <c r="D148" s="240" t="s">
        <v>173</v>
      </c>
      <c r="E148" s="40"/>
      <c r="F148" s="241" t="s">
        <v>1239</v>
      </c>
      <c r="G148" s="40"/>
      <c r="H148" s="40"/>
      <c r="I148" s="242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173</v>
      </c>
      <c r="AU148" s="17" t="s">
        <v>82</v>
      </c>
    </row>
    <row r="149" s="2" customFormat="1">
      <c r="A149" s="38"/>
      <c r="B149" s="39"/>
      <c r="C149" s="40"/>
      <c r="D149" s="245" t="s">
        <v>175</v>
      </c>
      <c r="E149" s="40"/>
      <c r="F149" s="246" t="s">
        <v>1240</v>
      </c>
      <c r="G149" s="40"/>
      <c r="H149" s="40"/>
      <c r="I149" s="242"/>
      <c r="J149" s="40"/>
      <c r="K149" s="40"/>
      <c r="L149" s="44"/>
      <c r="M149" s="243"/>
      <c r="N149" s="244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82</v>
      </c>
    </row>
    <row r="150" s="2" customFormat="1">
      <c r="A150" s="38"/>
      <c r="B150" s="39"/>
      <c r="C150" s="40"/>
      <c r="D150" s="240" t="s">
        <v>206</v>
      </c>
      <c r="E150" s="40"/>
      <c r="F150" s="279" t="s">
        <v>1241</v>
      </c>
      <c r="G150" s="40"/>
      <c r="H150" s="40"/>
      <c r="I150" s="242"/>
      <c r="J150" s="40"/>
      <c r="K150" s="40"/>
      <c r="L150" s="44"/>
      <c r="M150" s="243"/>
      <c r="N150" s="244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206</v>
      </c>
      <c r="AU150" s="17" t="s">
        <v>82</v>
      </c>
    </row>
    <row r="151" s="13" customFormat="1">
      <c r="A151" s="13"/>
      <c r="B151" s="247"/>
      <c r="C151" s="248"/>
      <c r="D151" s="240" t="s">
        <v>177</v>
      </c>
      <c r="E151" s="249" t="s">
        <v>1</v>
      </c>
      <c r="F151" s="250" t="s">
        <v>1242</v>
      </c>
      <c r="G151" s="248"/>
      <c r="H151" s="249" t="s">
        <v>1</v>
      </c>
      <c r="I151" s="251"/>
      <c r="J151" s="248"/>
      <c r="K151" s="248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177</v>
      </c>
      <c r="AU151" s="256" t="s">
        <v>82</v>
      </c>
      <c r="AV151" s="13" t="s">
        <v>80</v>
      </c>
      <c r="AW151" s="13" t="s">
        <v>30</v>
      </c>
      <c r="AX151" s="13" t="s">
        <v>73</v>
      </c>
      <c r="AY151" s="256" t="s">
        <v>164</v>
      </c>
    </row>
    <row r="152" s="14" customFormat="1">
      <c r="A152" s="14"/>
      <c r="B152" s="257"/>
      <c r="C152" s="258"/>
      <c r="D152" s="240" t="s">
        <v>177</v>
      </c>
      <c r="E152" s="259" t="s">
        <v>1</v>
      </c>
      <c r="F152" s="260" t="s">
        <v>223</v>
      </c>
      <c r="G152" s="258"/>
      <c r="H152" s="261">
        <v>7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177</v>
      </c>
      <c r="AU152" s="267" t="s">
        <v>82</v>
      </c>
      <c r="AV152" s="14" t="s">
        <v>82</v>
      </c>
      <c r="AW152" s="14" t="s">
        <v>30</v>
      </c>
      <c r="AX152" s="14" t="s">
        <v>80</v>
      </c>
      <c r="AY152" s="267" t="s">
        <v>164</v>
      </c>
    </row>
    <row r="153" s="2" customFormat="1" ht="24.15" customHeight="1">
      <c r="A153" s="38"/>
      <c r="B153" s="39"/>
      <c r="C153" s="227" t="s">
        <v>171</v>
      </c>
      <c r="D153" s="227" t="s">
        <v>166</v>
      </c>
      <c r="E153" s="228" t="s">
        <v>1243</v>
      </c>
      <c r="F153" s="229" t="s">
        <v>1244</v>
      </c>
      <c r="G153" s="230" t="s">
        <v>169</v>
      </c>
      <c r="H153" s="231">
        <v>77</v>
      </c>
      <c r="I153" s="232"/>
      <c r="J153" s="233">
        <f>ROUND(I153*H153,2)</f>
        <v>0</v>
      </c>
      <c r="K153" s="229" t="s">
        <v>170</v>
      </c>
      <c r="L153" s="44"/>
      <c r="M153" s="234" t="s">
        <v>1</v>
      </c>
      <c r="N153" s="235" t="s">
        <v>38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171</v>
      </c>
      <c r="AT153" s="238" t="s">
        <v>166</v>
      </c>
      <c r="AU153" s="238" t="s">
        <v>82</v>
      </c>
      <c r="AY153" s="17" t="s">
        <v>164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80</v>
      </c>
      <c r="BK153" s="239">
        <f>ROUND(I153*H153,2)</f>
        <v>0</v>
      </c>
      <c r="BL153" s="17" t="s">
        <v>171</v>
      </c>
      <c r="BM153" s="238" t="s">
        <v>1245</v>
      </c>
    </row>
    <row r="154" s="2" customFormat="1">
      <c r="A154" s="38"/>
      <c r="B154" s="39"/>
      <c r="C154" s="40"/>
      <c r="D154" s="240" t="s">
        <v>173</v>
      </c>
      <c r="E154" s="40"/>
      <c r="F154" s="241" t="s">
        <v>1246</v>
      </c>
      <c r="G154" s="40"/>
      <c r="H154" s="40"/>
      <c r="I154" s="242"/>
      <c r="J154" s="40"/>
      <c r="K154" s="40"/>
      <c r="L154" s="44"/>
      <c r="M154" s="243"/>
      <c r="N154" s="24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173</v>
      </c>
      <c r="AU154" s="17" t="s">
        <v>82</v>
      </c>
    </row>
    <row r="155" s="2" customFormat="1">
      <c r="A155" s="38"/>
      <c r="B155" s="39"/>
      <c r="C155" s="40"/>
      <c r="D155" s="245" t="s">
        <v>175</v>
      </c>
      <c r="E155" s="40"/>
      <c r="F155" s="246" t="s">
        <v>1247</v>
      </c>
      <c r="G155" s="40"/>
      <c r="H155" s="40"/>
      <c r="I155" s="242"/>
      <c r="J155" s="40"/>
      <c r="K155" s="40"/>
      <c r="L155" s="44"/>
      <c r="M155" s="243"/>
      <c r="N155" s="244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82</v>
      </c>
    </row>
    <row r="156" s="13" customFormat="1">
      <c r="A156" s="13"/>
      <c r="B156" s="247"/>
      <c r="C156" s="248"/>
      <c r="D156" s="240" t="s">
        <v>177</v>
      </c>
      <c r="E156" s="249" t="s">
        <v>1</v>
      </c>
      <c r="F156" s="250" t="s">
        <v>1248</v>
      </c>
      <c r="G156" s="248"/>
      <c r="H156" s="249" t="s">
        <v>1</v>
      </c>
      <c r="I156" s="251"/>
      <c r="J156" s="248"/>
      <c r="K156" s="248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177</v>
      </c>
      <c r="AU156" s="256" t="s">
        <v>82</v>
      </c>
      <c r="AV156" s="13" t="s">
        <v>80</v>
      </c>
      <c r="AW156" s="13" t="s">
        <v>30</v>
      </c>
      <c r="AX156" s="13" t="s">
        <v>73</v>
      </c>
      <c r="AY156" s="256" t="s">
        <v>164</v>
      </c>
    </row>
    <row r="157" s="14" customFormat="1">
      <c r="A157" s="14"/>
      <c r="B157" s="257"/>
      <c r="C157" s="258"/>
      <c r="D157" s="240" t="s">
        <v>177</v>
      </c>
      <c r="E157" s="259" t="s">
        <v>1</v>
      </c>
      <c r="F157" s="260" t="s">
        <v>715</v>
      </c>
      <c r="G157" s="258"/>
      <c r="H157" s="261">
        <v>42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177</v>
      </c>
      <c r="AU157" s="267" t="s">
        <v>82</v>
      </c>
      <c r="AV157" s="14" t="s">
        <v>82</v>
      </c>
      <c r="AW157" s="14" t="s">
        <v>30</v>
      </c>
      <c r="AX157" s="14" t="s">
        <v>73</v>
      </c>
      <c r="AY157" s="267" t="s">
        <v>164</v>
      </c>
    </row>
    <row r="158" s="13" customFormat="1">
      <c r="A158" s="13"/>
      <c r="B158" s="247"/>
      <c r="C158" s="248"/>
      <c r="D158" s="240" t="s">
        <v>177</v>
      </c>
      <c r="E158" s="249" t="s">
        <v>1</v>
      </c>
      <c r="F158" s="250" t="s">
        <v>1249</v>
      </c>
      <c r="G158" s="248"/>
      <c r="H158" s="249" t="s">
        <v>1</v>
      </c>
      <c r="I158" s="251"/>
      <c r="J158" s="248"/>
      <c r="K158" s="248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177</v>
      </c>
      <c r="AU158" s="256" t="s">
        <v>82</v>
      </c>
      <c r="AV158" s="13" t="s">
        <v>80</v>
      </c>
      <c r="AW158" s="13" t="s">
        <v>30</v>
      </c>
      <c r="AX158" s="13" t="s">
        <v>73</v>
      </c>
      <c r="AY158" s="256" t="s">
        <v>164</v>
      </c>
    </row>
    <row r="159" s="14" customFormat="1">
      <c r="A159" s="14"/>
      <c r="B159" s="257"/>
      <c r="C159" s="258"/>
      <c r="D159" s="240" t="s">
        <v>177</v>
      </c>
      <c r="E159" s="259" t="s">
        <v>1</v>
      </c>
      <c r="F159" s="260" t="s">
        <v>468</v>
      </c>
      <c r="G159" s="258"/>
      <c r="H159" s="261">
        <v>35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7" t="s">
        <v>177</v>
      </c>
      <c r="AU159" s="267" t="s">
        <v>82</v>
      </c>
      <c r="AV159" s="14" t="s">
        <v>82</v>
      </c>
      <c r="AW159" s="14" t="s">
        <v>30</v>
      </c>
      <c r="AX159" s="14" t="s">
        <v>73</v>
      </c>
      <c r="AY159" s="267" t="s">
        <v>164</v>
      </c>
    </row>
    <row r="160" s="15" customFormat="1">
      <c r="A160" s="15"/>
      <c r="B160" s="268"/>
      <c r="C160" s="269"/>
      <c r="D160" s="240" t="s">
        <v>177</v>
      </c>
      <c r="E160" s="270" t="s">
        <v>1</v>
      </c>
      <c r="F160" s="271" t="s">
        <v>182</v>
      </c>
      <c r="G160" s="269"/>
      <c r="H160" s="272">
        <v>77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8" t="s">
        <v>177</v>
      </c>
      <c r="AU160" s="278" t="s">
        <v>82</v>
      </c>
      <c r="AV160" s="15" t="s">
        <v>171</v>
      </c>
      <c r="AW160" s="15" t="s">
        <v>30</v>
      </c>
      <c r="AX160" s="15" t="s">
        <v>80</v>
      </c>
      <c r="AY160" s="278" t="s">
        <v>164</v>
      </c>
    </row>
    <row r="161" s="2" customFormat="1" ht="37.8" customHeight="1">
      <c r="A161" s="38"/>
      <c r="B161" s="39"/>
      <c r="C161" s="227" t="s">
        <v>199</v>
      </c>
      <c r="D161" s="227" t="s">
        <v>166</v>
      </c>
      <c r="E161" s="228" t="s">
        <v>1250</v>
      </c>
      <c r="F161" s="229" t="s">
        <v>1251</v>
      </c>
      <c r="G161" s="230" t="s">
        <v>202</v>
      </c>
      <c r="H161" s="231">
        <v>73.981999999999999</v>
      </c>
      <c r="I161" s="232"/>
      <c r="J161" s="233">
        <f>ROUND(I161*H161,2)</f>
        <v>0</v>
      </c>
      <c r="K161" s="229" t="s">
        <v>170</v>
      </c>
      <c r="L161" s="44"/>
      <c r="M161" s="234" t="s">
        <v>1</v>
      </c>
      <c r="N161" s="235" t="s">
        <v>38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171</v>
      </c>
      <c r="AT161" s="238" t="s">
        <v>166</v>
      </c>
      <c r="AU161" s="238" t="s">
        <v>82</v>
      </c>
      <c r="AY161" s="17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80</v>
      </c>
      <c r="BK161" s="239">
        <f>ROUND(I161*H161,2)</f>
        <v>0</v>
      </c>
      <c r="BL161" s="17" t="s">
        <v>171</v>
      </c>
      <c r="BM161" s="238" t="s">
        <v>1252</v>
      </c>
    </row>
    <row r="162" s="2" customFormat="1">
      <c r="A162" s="38"/>
      <c r="B162" s="39"/>
      <c r="C162" s="40"/>
      <c r="D162" s="240" t="s">
        <v>173</v>
      </c>
      <c r="E162" s="40"/>
      <c r="F162" s="241" t="s">
        <v>1253</v>
      </c>
      <c r="G162" s="40"/>
      <c r="H162" s="40"/>
      <c r="I162" s="242"/>
      <c r="J162" s="40"/>
      <c r="K162" s="40"/>
      <c r="L162" s="44"/>
      <c r="M162" s="243"/>
      <c r="N162" s="244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173</v>
      </c>
      <c r="AU162" s="17" t="s">
        <v>82</v>
      </c>
    </row>
    <row r="163" s="2" customFormat="1">
      <c r="A163" s="38"/>
      <c r="B163" s="39"/>
      <c r="C163" s="40"/>
      <c r="D163" s="245" t="s">
        <v>175</v>
      </c>
      <c r="E163" s="40"/>
      <c r="F163" s="246" t="s">
        <v>1254</v>
      </c>
      <c r="G163" s="40"/>
      <c r="H163" s="40"/>
      <c r="I163" s="242"/>
      <c r="J163" s="40"/>
      <c r="K163" s="40"/>
      <c r="L163" s="44"/>
      <c r="M163" s="243"/>
      <c r="N163" s="244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175</v>
      </c>
      <c r="AU163" s="17" t="s">
        <v>82</v>
      </c>
    </row>
    <row r="164" s="2" customFormat="1">
      <c r="A164" s="38"/>
      <c r="B164" s="39"/>
      <c r="C164" s="40"/>
      <c r="D164" s="240" t="s">
        <v>206</v>
      </c>
      <c r="E164" s="40"/>
      <c r="F164" s="279" t="s">
        <v>1255</v>
      </c>
      <c r="G164" s="40"/>
      <c r="H164" s="40"/>
      <c r="I164" s="242"/>
      <c r="J164" s="40"/>
      <c r="K164" s="40"/>
      <c r="L164" s="44"/>
      <c r="M164" s="243"/>
      <c r="N164" s="24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206</v>
      </c>
      <c r="AU164" s="17" t="s">
        <v>82</v>
      </c>
    </row>
    <row r="165" s="13" customFormat="1">
      <c r="A165" s="13"/>
      <c r="B165" s="247"/>
      <c r="C165" s="248"/>
      <c r="D165" s="240" t="s">
        <v>177</v>
      </c>
      <c r="E165" s="249" t="s">
        <v>1</v>
      </c>
      <c r="F165" s="250" t="s">
        <v>1256</v>
      </c>
      <c r="G165" s="248"/>
      <c r="H165" s="249" t="s">
        <v>1</v>
      </c>
      <c r="I165" s="251"/>
      <c r="J165" s="248"/>
      <c r="K165" s="248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177</v>
      </c>
      <c r="AU165" s="256" t="s">
        <v>82</v>
      </c>
      <c r="AV165" s="13" t="s">
        <v>80</v>
      </c>
      <c r="AW165" s="13" t="s">
        <v>30</v>
      </c>
      <c r="AX165" s="13" t="s">
        <v>73</v>
      </c>
      <c r="AY165" s="256" t="s">
        <v>164</v>
      </c>
    </row>
    <row r="166" s="14" customFormat="1">
      <c r="A166" s="14"/>
      <c r="B166" s="257"/>
      <c r="C166" s="258"/>
      <c r="D166" s="240" t="s">
        <v>177</v>
      </c>
      <c r="E166" s="259" t="s">
        <v>1</v>
      </c>
      <c r="F166" s="260" t="s">
        <v>1257</v>
      </c>
      <c r="G166" s="258"/>
      <c r="H166" s="261">
        <v>8.2620000000000005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177</v>
      </c>
      <c r="AU166" s="267" t="s">
        <v>82</v>
      </c>
      <c r="AV166" s="14" t="s">
        <v>82</v>
      </c>
      <c r="AW166" s="14" t="s">
        <v>30</v>
      </c>
      <c r="AX166" s="14" t="s">
        <v>73</v>
      </c>
      <c r="AY166" s="267" t="s">
        <v>164</v>
      </c>
    </row>
    <row r="167" s="13" customFormat="1">
      <c r="A167" s="13"/>
      <c r="B167" s="247"/>
      <c r="C167" s="248"/>
      <c r="D167" s="240" t="s">
        <v>177</v>
      </c>
      <c r="E167" s="249" t="s">
        <v>1</v>
      </c>
      <c r="F167" s="250" t="s">
        <v>1258</v>
      </c>
      <c r="G167" s="248"/>
      <c r="H167" s="249" t="s">
        <v>1</v>
      </c>
      <c r="I167" s="251"/>
      <c r="J167" s="248"/>
      <c r="K167" s="248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177</v>
      </c>
      <c r="AU167" s="256" t="s">
        <v>82</v>
      </c>
      <c r="AV167" s="13" t="s">
        <v>80</v>
      </c>
      <c r="AW167" s="13" t="s">
        <v>30</v>
      </c>
      <c r="AX167" s="13" t="s">
        <v>73</v>
      </c>
      <c r="AY167" s="256" t="s">
        <v>164</v>
      </c>
    </row>
    <row r="168" s="13" customFormat="1">
      <c r="A168" s="13"/>
      <c r="B168" s="247"/>
      <c r="C168" s="248"/>
      <c r="D168" s="240" t="s">
        <v>177</v>
      </c>
      <c r="E168" s="249" t="s">
        <v>1</v>
      </c>
      <c r="F168" s="250" t="s">
        <v>1259</v>
      </c>
      <c r="G168" s="248"/>
      <c r="H168" s="249" t="s">
        <v>1</v>
      </c>
      <c r="I168" s="251"/>
      <c r="J168" s="248"/>
      <c r="K168" s="248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177</v>
      </c>
      <c r="AU168" s="256" t="s">
        <v>82</v>
      </c>
      <c r="AV168" s="13" t="s">
        <v>80</v>
      </c>
      <c r="AW168" s="13" t="s">
        <v>30</v>
      </c>
      <c r="AX168" s="13" t="s">
        <v>73</v>
      </c>
      <c r="AY168" s="256" t="s">
        <v>164</v>
      </c>
    </row>
    <row r="169" s="14" customFormat="1">
      <c r="A169" s="14"/>
      <c r="B169" s="257"/>
      <c r="C169" s="258"/>
      <c r="D169" s="240" t="s">
        <v>177</v>
      </c>
      <c r="E169" s="259" t="s">
        <v>1</v>
      </c>
      <c r="F169" s="260" t="s">
        <v>1260</v>
      </c>
      <c r="G169" s="258"/>
      <c r="H169" s="261">
        <v>36.039999999999999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7" t="s">
        <v>177</v>
      </c>
      <c r="AU169" s="267" t="s">
        <v>82</v>
      </c>
      <c r="AV169" s="14" t="s">
        <v>82</v>
      </c>
      <c r="AW169" s="14" t="s">
        <v>30</v>
      </c>
      <c r="AX169" s="14" t="s">
        <v>73</v>
      </c>
      <c r="AY169" s="267" t="s">
        <v>164</v>
      </c>
    </row>
    <row r="170" s="13" customFormat="1">
      <c r="A170" s="13"/>
      <c r="B170" s="247"/>
      <c r="C170" s="248"/>
      <c r="D170" s="240" t="s">
        <v>177</v>
      </c>
      <c r="E170" s="249" t="s">
        <v>1</v>
      </c>
      <c r="F170" s="250" t="s">
        <v>1261</v>
      </c>
      <c r="G170" s="248"/>
      <c r="H170" s="249" t="s">
        <v>1</v>
      </c>
      <c r="I170" s="251"/>
      <c r="J170" s="248"/>
      <c r="K170" s="248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177</v>
      </c>
      <c r="AU170" s="256" t="s">
        <v>82</v>
      </c>
      <c r="AV170" s="13" t="s">
        <v>80</v>
      </c>
      <c r="AW170" s="13" t="s">
        <v>30</v>
      </c>
      <c r="AX170" s="13" t="s">
        <v>73</v>
      </c>
      <c r="AY170" s="256" t="s">
        <v>164</v>
      </c>
    </row>
    <row r="171" s="14" customFormat="1">
      <c r="A171" s="14"/>
      <c r="B171" s="257"/>
      <c r="C171" s="258"/>
      <c r="D171" s="240" t="s">
        <v>177</v>
      </c>
      <c r="E171" s="259" t="s">
        <v>1</v>
      </c>
      <c r="F171" s="260" t="s">
        <v>1262</v>
      </c>
      <c r="G171" s="258"/>
      <c r="H171" s="261">
        <v>29.68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177</v>
      </c>
      <c r="AU171" s="267" t="s">
        <v>82</v>
      </c>
      <c r="AV171" s="14" t="s">
        <v>82</v>
      </c>
      <c r="AW171" s="14" t="s">
        <v>30</v>
      </c>
      <c r="AX171" s="14" t="s">
        <v>73</v>
      </c>
      <c r="AY171" s="267" t="s">
        <v>164</v>
      </c>
    </row>
    <row r="172" s="15" customFormat="1">
      <c r="A172" s="15"/>
      <c r="B172" s="268"/>
      <c r="C172" s="269"/>
      <c r="D172" s="240" t="s">
        <v>177</v>
      </c>
      <c r="E172" s="270" t="s">
        <v>1</v>
      </c>
      <c r="F172" s="271" t="s">
        <v>182</v>
      </c>
      <c r="G172" s="269"/>
      <c r="H172" s="272">
        <v>73.981999999999999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177</v>
      </c>
      <c r="AU172" s="278" t="s">
        <v>82</v>
      </c>
      <c r="AV172" s="15" t="s">
        <v>171</v>
      </c>
      <c r="AW172" s="15" t="s">
        <v>30</v>
      </c>
      <c r="AX172" s="15" t="s">
        <v>80</v>
      </c>
      <c r="AY172" s="278" t="s">
        <v>164</v>
      </c>
    </row>
    <row r="173" s="2" customFormat="1" ht="37.8" customHeight="1">
      <c r="A173" s="38"/>
      <c r="B173" s="39"/>
      <c r="C173" s="227" t="s">
        <v>213</v>
      </c>
      <c r="D173" s="227" t="s">
        <v>166</v>
      </c>
      <c r="E173" s="228" t="s">
        <v>1263</v>
      </c>
      <c r="F173" s="229" t="s">
        <v>1264</v>
      </c>
      <c r="G173" s="230" t="s">
        <v>202</v>
      </c>
      <c r="H173" s="231">
        <v>73.981999999999999</v>
      </c>
      <c r="I173" s="232"/>
      <c r="J173" s="233">
        <f>ROUND(I173*H173,2)</f>
        <v>0</v>
      </c>
      <c r="K173" s="229" t="s">
        <v>170</v>
      </c>
      <c r="L173" s="44"/>
      <c r="M173" s="234" t="s">
        <v>1</v>
      </c>
      <c r="N173" s="235" t="s">
        <v>38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171</v>
      </c>
      <c r="AT173" s="238" t="s">
        <v>166</v>
      </c>
      <c r="AU173" s="238" t="s">
        <v>82</v>
      </c>
      <c r="AY173" s="17" t="s">
        <v>164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80</v>
      </c>
      <c r="BK173" s="239">
        <f>ROUND(I173*H173,2)</f>
        <v>0</v>
      </c>
      <c r="BL173" s="17" t="s">
        <v>171</v>
      </c>
      <c r="BM173" s="238" t="s">
        <v>1265</v>
      </c>
    </row>
    <row r="174" s="2" customFormat="1">
      <c r="A174" s="38"/>
      <c r="B174" s="39"/>
      <c r="C174" s="40"/>
      <c r="D174" s="240" t="s">
        <v>173</v>
      </c>
      <c r="E174" s="40"/>
      <c r="F174" s="241" t="s">
        <v>1266</v>
      </c>
      <c r="G174" s="40"/>
      <c r="H174" s="40"/>
      <c r="I174" s="242"/>
      <c r="J174" s="40"/>
      <c r="K174" s="40"/>
      <c r="L174" s="44"/>
      <c r="M174" s="243"/>
      <c r="N174" s="244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173</v>
      </c>
      <c r="AU174" s="17" t="s">
        <v>82</v>
      </c>
    </row>
    <row r="175" s="2" customFormat="1">
      <c r="A175" s="38"/>
      <c r="B175" s="39"/>
      <c r="C175" s="40"/>
      <c r="D175" s="245" t="s">
        <v>175</v>
      </c>
      <c r="E175" s="40"/>
      <c r="F175" s="246" t="s">
        <v>1267</v>
      </c>
      <c r="G175" s="40"/>
      <c r="H175" s="40"/>
      <c r="I175" s="242"/>
      <c r="J175" s="40"/>
      <c r="K175" s="40"/>
      <c r="L175" s="44"/>
      <c r="M175" s="243"/>
      <c r="N175" s="244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175</v>
      </c>
      <c r="AU175" s="17" t="s">
        <v>82</v>
      </c>
    </row>
    <row r="176" s="2" customFormat="1" ht="37.8" customHeight="1">
      <c r="A176" s="38"/>
      <c r="B176" s="39"/>
      <c r="C176" s="227" t="s">
        <v>223</v>
      </c>
      <c r="D176" s="227" t="s">
        <v>166</v>
      </c>
      <c r="E176" s="228" t="s">
        <v>750</v>
      </c>
      <c r="F176" s="229" t="s">
        <v>751</v>
      </c>
      <c r="G176" s="230" t="s">
        <v>202</v>
      </c>
      <c r="H176" s="231">
        <v>2.6400000000000001</v>
      </c>
      <c r="I176" s="232"/>
      <c r="J176" s="233">
        <f>ROUND(I176*H176,2)</f>
        <v>0</v>
      </c>
      <c r="K176" s="229" t="s">
        <v>170</v>
      </c>
      <c r="L176" s="44"/>
      <c r="M176" s="234" t="s">
        <v>1</v>
      </c>
      <c r="N176" s="235" t="s">
        <v>38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171</v>
      </c>
      <c r="AT176" s="238" t="s">
        <v>166</v>
      </c>
      <c r="AU176" s="238" t="s">
        <v>82</v>
      </c>
      <c r="AY176" s="17" t="s">
        <v>164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80</v>
      </c>
      <c r="BK176" s="239">
        <f>ROUND(I176*H176,2)</f>
        <v>0</v>
      </c>
      <c r="BL176" s="17" t="s">
        <v>171</v>
      </c>
      <c r="BM176" s="238" t="s">
        <v>1268</v>
      </c>
    </row>
    <row r="177" s="2" customFormat="1">
      <c r="A177" s="38"/>
      <c r="B177" s="39"/>
      <c r="C177" s="40"/>
      <c r="D177" s="240" t="s">
        <v>173</v>
      </c>
      <c r="E177" s="40"/>
      <c r="F177" s="241" t="s">
        <v>753</v>
      </c>
      <c r="G177" s="40"/>
      <c r="H177" s="40"/>
      <c r="I177" s="242"/>
      <c r="J177" s="40"/>
      <c r="K177" s="40"/>
      <c r="L177" s="44"/>
      <c r="M177" s="243"/>
      <c r="N177" s="24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173</v>
      </c>
      <c r="AU177" s="17" t="s">
        <v>82</v>
      </c>
    </row>
    <row r="178" s="2" customFormat="1">
      <c r="A178" s="38"/>
      <c r="B178" s="39"/>
      <c r="C178" s="40"/>
      <c r="D178" s="245" t="s">
        <v>175</v>
      </c>
      <c r="E178" s="40"/>
      <c r="F178" s="246" t="s">
        <v>754</v>
      </c>
      <c r="G178" s="40"/>
      <c r="H178" s="40"/>
      <c r="I178" s="242"/>
      <c r="J178" s="40"/>
      <c r="K178" s="40"/>
      <c r="L178" s="44"/>
      <c r="M178" s="243"/>
      <c r="N178" s="244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82</v>
      </c>
    </row>
    <row r="179" s="13" customFormat="1">
      <c r="A179" s="13"/>
      <c r="B179" s="247"/>
      <c r="C179" s="248"/>
      <c r="D179" s="240" t="s">
        <v>177</v>
      </c>
      <c r="E179" s="249" t="s">
        <v>1</v>
      </c>
      <c r="F179" s="250" t="s">
        <v>1269</v>
      </c>
      <c r="G179" s="248"/>
      <c r="H179" s="249" t="s">
        <v>1</v>
      </c>
      <c r="I179" s="251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177</v>
      </c>
      <c r="AU179" s="256" t="s">
        <v>82</v>
      </c>
      <c r="AV179" s="13" t="s">
        <v>80</v>
      </c>
      <c r="AW179" s="13" t="s">
        <v>30</v>
      </c>
      <c r="AX179" s="13" t="s">
        <v>73</v>
      </c>
      <c r="AY179" s="256" t="s">
        <v>164</v>
      </c>
    </row>
    <row r="180" s="14" customFormat="1">
      <c r="A180" s="14"/>
      <c r="B180" s="257"/>
      <c r="C180" s="258"/>
      <c r="D180" s="240" t="s">
        <v>177</v>
      </c>
      <c r="E180" s="259" t="s">
        <v>1</v>
      </c>
      <c r="F180" s="260" t="s">
        <v>1270</v>
      </c>
      <c r="G180" s="258"/>
      <c r="H180" s="261">
        <v>2.6400000000000001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177</v>
      </c>
      <c r="AU180" s="267" t="s">
        <v>82</v>
      </c>
      <c r="AV180" s="14" t="s">
        <v>82</v>
      </c>
      <c r="AW180" s="14" t="s">
        <v>30</v>
      </c>
      <c r="AX180" s="14" t="s">
        <v>80</v>
      </c>
      <c r="AY180" s="267" t="s">
        <v>164</v>
      </c>
    </row>
    <row r="181" s="2" customFormat="1" ht="24.15" customHeight="1">
      <c r="A181" s="38"/>
      <c r="B181" s="39"/>
      <c r="C181" s="227" t="s">
        <v>231</v>
      </c>
      <c r="D181" s="227" t="s">
        <v>166</v>
      </c>
      <c r="E181" s="228" t="s">
        <v>1271</v>
      </c>
      <c r="F181" s="229" t="s">
        <v>1272</v>
      </c>
      <c r="G181" s="230" t="s">
        <v>169</v>
      </c>
      <c r="H181" s="231">
        <v>12</v>
      </c>
      <c r="I181" s="232"/>
      <c r="J181" s="233">
        <f>ROUND(I181*H181,2)</f>
        <v>0</v>
      </c>
      <c r="K181" s="229" t="s">
        <v>170</v>
      </c>
      <c r="L181" s="44"/>
      <c r="M181" s="234" t="s">
        <v>1</v>
      </c>
      <c r="N181" s="235" t="s">
        <v>38</v>
      </c>
      <c r="O181" s="91"/>
      <c r="P181" s="236">
        <f>O181*H181</f>
        <v>0</v>
      </c>
      <c r="Q181" s="236">
        <v>0.0019955099999999998</v>
      </c>
      <c r="R181" s="236">
        <f>Q181*H181</f>
        <v>0.023946119999999998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171</v>
      </c>
      <c r="AT181" s="238" t="s">
        <v>166</v>
      </c>
      <c r="AU181" s="238" t="s">
        <v>82</v>
      </c>
      <c r="AY181" s="17" t="s">
        <v>164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80</v>
      </c>
      <c r="BK181" s="239">
        <f>ROUND(I181*H181,2)</f>
        <v>0</v>
      </c>
      <c r="BL181" s="17" t="s">
        <v>171</v>
      </c>
      <c r="BM181" s="238" t="s">
        <v>1273</v>
      </c>
    </row>
    <row r="182" s="2" customFormat="1">
      <c r="A182" s="38"/>
      <c r="B182" s="39"/>
      <c r="C182" s="40"/>
      <c r="D182" s="240" t="s">
        <v>173</v>
      </c>
      <c r="E182" s="40"/>
      <c r="F182" s="241" t="s">
        <v>1274</v>
      </c>
      <c r="G182" s="40"/>
      <c r="H182" s="40"/>
      <c r="I182" s="242"/>
      <c r="J182" s="40"/>
      <c r="K182" s="40"/>
      <c r="L182" s="44"/>
      <c r="M182" s="243"/>
      <c r="N182" s="244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173</v>
      </c>
      <c r="AU182" s="17" t="s">
        <v>82</v>
      </c>
    </row>
    <row r="183" s="2" customFormat="1">
      <c r="A183" s="38"/>
      <c r="B183" s="39"/>
      <c r="C183" s="40"/>
      <c r="D183" s="245" t="s">
        <v>175</v>
      </c>
      <c r="E183" s="40"/>
      <c r="F183" s="246" t="s">
        <v>1275</v>
      </c>
      <c r="G183" s="40"/>
      <c r="H183" s="40"/>
      <c r="I183" s="242"/>
      <c r="J183" s="40"/>
      <c r="K183" s="40"/>
      <c r="L183" s="44"/>
      <c r="M183" s="243"/>
      <c r="N183" s="244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175</v>
      </c>
      <c r="AU183" s="17" t="s">
        <v>82</v>
      </c>
    </row>
    <row r="184" s="14" customFormat="1">
      <c r="A184" s="14"/>
      <c r="B184" s="257"/>
      <c r="C184" s="258"/>
      <c r="D184" s="240" t="s">
        <v>177</v>
      </c>
      <c r="E184" s="259" t="s">
        <v>1</v>
      </c>
      <c r="F184" s="260" t="s">
        <v>1276</v>
      </c>
      <c r="G184" s="258"/>
      <c r="H184" s="261">
        <v>12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177</v>
      </c>
      <c r="AU184" s="267" t="s">
        <v>82</v>
      </c>
      <c r="AV184" s="14" t="s">
        <v>82</v>
      </c>
      <c r="AW184" s="14" t="s">
        <v>30</v>
      </c>
      <c r="AX184" s="14" t="s">
        <v>73</v>
      </c>
      <c r="AY184" s="267" t="s">
        <v>164</v>
      </c>
    </row>
    <row r="185" s="15" customFormat="1">
      <c r="A185" s="15"/>
      <c r="B185" s="268"/>
      <c r="C185" s="269"/>
      <c r="D185" s="240" t="s">
        <v>177</v>
      </c>
      <c r="E185" s="270" t="s">
        <v>1</v>
      </c>
      <c r="F185" s="271" t="s">
        <v>182</v>
      </c>
      <c r="G185" s="269"/>
      <c r="H185" s="272">
        <v>12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8" t="s">
        <v>177</v>
      </c>
      <c r="AU185" s="278" t="s">
        <v>82</v>
      </c>
      <c r="AV185" s="15" t="s">
        <v>171</v>
      </c>
      <c r="AW185" s="15" t="s">
        <v>30</v>
      </c>
      <c r="AX185" s="15" t="s">
        <v>80</v>
      </c>
      <c r="AY185" s="278" t="s">
        <v>164</v>
      </c>
    </row>
    <row r="186" s="2" customFormat="1" ht="24.15" customHeight="1">
      <c r="A186" s="38"/>
      <c r="B186" s="39"/>
      <c r="C186" s="227" t="s">
        <v>242</v>
      </c>
      <c r="D186" s="227" t="s">
        <v>166</v>
      </c>
      <c r="E186" s="228" t="s">
        <v>1277</v>
      </c>
      <c r="F186" s="229" t="s">
        <v>1278</v>
      </c>
      <c r="G186" s="230" t="s">
        <v>169</v>
      </c>
      <c r="H186" s="231">
        <v>12</v>
      </c>
      <c r="I186" s="232"/>
      <c r="J186" s="233">
        <f>ROUND(I186*H186,2)</f>
        <v>0</v>
      </c>
      <c r="K186" s="229" t="s">
        <v>170</v>
      </c>
      <c r="L186" s="44"/>
      <c r="M186" s="234" t="s">
        <v>1</v>
      </c>
      <c r="N186" s="235" t="s">
        <v>38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171</v>
      </c>
      <c r="AT186" s="238" t="s">
        <v>166</v>
      </c>
      <c r="AU186" s="238" t="s">
        <v>82</v>
      </c>
      <c r="AY186" s="17" t="s">
        <v>164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80</v>
      </c>
      <c r="BK186" s="239">
        <f>ROUND(I186*H186,2)</f>
        <v>0</v>
      </c>
      <c r="BL186" s="17" t="s">
        <v>171</v>
      </c>
      <c r="BM186" s="238" t="s">
        <v>1279</v>
      </c>
    </row>
    <row r="187" s="2" customFormat="1">
      <c r="A187" s="38"/>
      <c r="B187" s="39"/>
      <c r="C187" s="40"/>
      <c r="D187" s="240" t="s">
        <v>173</v>
      </c>
      <c r="E187" s="40"/>
      <c r="F187" s="241" t="s">
        <v>1280</v>
      </c>
      <c r="G187" s="40"/>
      <c r="H187" s="40"/>
      <c r="I187" s="242"/>
      <c r="J187" s="40"/>
      <c r="K187" s="40"/>
      <c r="L187" s="44"/>
      <c r="M187" s="243"/>
      <c r="N187" s="244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173</v>
      </c>
      <c r="AU187" s="17" t="s">
        <v>82</v>
      </c>
    </row>
    <row r="188" s="2" customFormat="1">
      <c r="A188" s="38"/>
      <c r="B188" s="39"/>
      <c r="C188" s="40"/>
      <c r="D188" s="245" t="s">
        <v>175</v>
      </c>
      <c r="E188" s="40"/>
      <c r="F188" s="246" t="s">
        <v>1281</v>
      </c>
      <c r="G188" s="40"/>
      <c r="H188" s="40"/>
      <c r="I188" s="242"/>
      <c r="J188" s="40"/>
      <c r="K188" s="40"/>
      <c r="L188" s="44"/>
      <c r="M188" s="243"/>
      <c r="N188" s="244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82</v>
      </c>
    </row>
    <row r="189" s="2" customFormat="1" ht="24.15" customHeight="1">
      <c r="A189" s="38"/>
      <c r="B189" s="39"/>
      <c r="C189" s="227" t="s">
        <v>251</v>
      </c>
      <c r="D189" s="227" t="s">
        <v>166</v>
      </c>
      <c r="E189" s="228" t="s">
        <v>214</v>
      </c>
      <c r="F189" s="229" t="s">
        <v>215</v>
      </c>
      <c r="G189" s="230" t="s">
        <v>216</v>
      </c>
      <c r="H189" s="231">
        <v>43.738999999999997</v>
      </c>
      <c r="I189" s="232"/>
      <c r="J189" s="233">
        <f>ROUND(I189*H189,2)</f>
        <v>0</v>
      </c>
      <c r="K189" s="229" t="s">
        <v>170</v>
      </c>
      <c r="L189" s="44"/>
      <c r="M189" s="234" t="s">
        <v>1</v>
      </c>
      <c r="N189" s="235" t="s">
        <v>38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171</v>
      </c>
      <c r="AT189" s="238" t="s">
        <v>166</v>
      </c>
      <c r="AU189" s="238" t="s">
        <v>82</v>
      </c>
      <c r="AY189" s="17" t="s">
        <v>164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80</v>
      </c>
      <c r="BK189" s="239">
        <f>ROUND(I189*H189,2)</f>
        <v>0</v>
      </c>
      <c r="BL189" s="17" t="s">
        <v>171</v>
      </c>
      <c r="BM189" s="238" t="s">
        <v>1282</v>
      </c>
    </row>
    <row r="190" s="2" customFormat="1">
      <c r="A190" s="38"/>
      <c r="B190" s="39"/>
      <c r="C190" s="40"/>
      <c r="D190" s="240" t="s">
        <v>173</v>
      </c>
      <c r="E190" s="40"/>
      <c r="F190" s="241" t="s">
        <v>218</v>
      </c>
      <c r="G190" s="40"/>
      <c r="H190" s="40"/>
      <c r="I190" s="242"/>
      <c r="J190" s="40"/>
      <c r="K190" s="40"/>
      <c r="L190" s="44"/>
      <c r="M190" s="243"/>
      <c r="N190" s="244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173</v>
      </c>
      <c r="AU190" s="17" t="s">
        <v>82</v>
      </c>
    </row>
    <row r="191" s="2" customFormat="1">
      <c r="A191" s="38"/>
      <c r="B191" s="39"/>
      <c r="C191" s="40"/>
      <c r="D191" s="245" t="s">
        <v>175</v>
      </c>
      <c r="E191" s="40"/>
      <c r="F191" s="246" t="s">
        <v>219</v>
      </c>
      <c r="G191" s="40"/>
      <c r="H191" s="40"/>
      <c r="I191" s="242"/>
      <c r="J191" s="40"/>
      <c r="K191" s="40"/>
      <c r="L191" s="44"/>
      <c r="M191" s="243"/>
      <c r="N191" s="244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82</v>
      </c>
    </row>
    <row r="192" s="2" customFormat="1">
      <c r="A192" s="38"/>
      <c r="B192" s="39"/>
      <c r="C192" s="40"/>
      <c r="D192" s="240" t="s">
        <v>206</v>
      </c>
      <c r="E192" s="40"/>
      <c r="F192" s="279" t="s">
        <v>1283</v>
      </c>
      <c r="G192" s="40"/>
      <c r="H192" s="40"/>
      <c r="I192" s="242"/>
      <c r="J192" s="40"/>
      <c r="K192" s="40"/>
      <c r="L192" s="44"/>
      <c r="M192" s="243"/>
      <c r="N192" s="244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206</v>
      </c>
      <c r="AU192" s="17" t="s">
        <v>82</v>
      </c>
    </row>
    <row r="193" s="13" customFormat="1">
      <c r="A193" s="13"/>
      <c r="B193" s="247"/>
      <c r="C193" s="248"/>
      <c r="D193" s="240" t="s">
        <v>177</v>
      </c>
      <c r="E193" s="249" t="s">
        <v>1</v>
      </c>
      <c r="F193" s="250" t="s">
        <v>1284</v>
      </c>
      <c r="G193" s="248"/>
      <c r="H193" s="249" t="s">
        <v>1</v>
      </c>
      <c r="I193" s="251"/>
      <c r="J193" s="248"/>
      <c r="K193" s="248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177</v>
      </c>
      <c r="AU193" s="256" t="s">
        <v>82</v>
      </c>
      <c r="AV193" s="13" t="s">
        <v>80</v>
      </c>
      <c r="AW193" s="13" t="s">
        <v>30</v>
      </c>
      <c r="AX193" s="13" t="s">
        <v>73</v>
      </c>
      <c r="AY193" s="256" t="s">
        <v>164</v>
      </c>
    </row>
    <row r="194" s="14" customFormat="1">
      <c r="A194" s="14"/>
      <c r="B194" s="257"/>
      <c r="C194" s="258"/>
      <c r="D194" s="240" t="s">
        <v>177</v>
      </c>
      <c r="E194" s="259" t="s">
        <v>1</v>
      </c>
      <c r="F194" s="260" t="s">
        <v>1285</v>
      </c>
      <c r="G194" s="258"/>
      <c r="H194" s="261">
        <v>43.738999999999997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177</v>
      </c>
      <c r="AU194" s="267" t="s">
        <v>82</v>
      </c>
      <c r="AV194" s="14" t="s">
        <v>82</v>
      </c>
      <c r="AW194" s="14" t="s">
        <v>30</v>
      </c>
      <c r="AX194" s="14" t="s">
        <v>73</v>
      </c>
      <c r="AY194" s="267" t="s">
        <v>164</v>
      </c>
    </row>
    <row r="195" s="15" customFormat="1">
      <c r="A195" s="15"/>
      <c r="B195" s="268"/>
      <c r="C195" s="269"/>
      <c r="D195" s="240" t="s">
        <v>177</v>
      </c>
      <c r="E195" s="270" t="s">
        <v>1</v>
      </c>
      <c r="F195" s="271" t="s">
        <v>182</v>
      </c>
      <c r="G195" s="269"/>
      <c r="H195" s="272">
        <v>43.738999999999997</v>
      </c>
      <c r="I195" s="273"/>
      <c r="J195" s="269"/>
      <c r="K195" s="269"/>
      <c r="L195" s="274"/>
      <c r="M195" s="275"/>
      <c r="N195" s="276"/>
      <c r="O195" s="276"/>
      <c r="P195" s="276"/>
      <c r="Q195" s="276"/>
      <c r="R195" s="276"/>
      <c r="S195" s="276"/>
      <c r="T195" s="27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8" t="s">
        <v>177</v>
      </c>
      <c r="AU195" s="278" t="s">
        <v>82</v>
      </c>
      <c r="AV195" s="15" t="s">
        <v>171</v>
      </c>
      <c r="AW195" s="15" t="s">
        <v>30</v>
      </c>
      <c r="AX195" s="15" t="s">
        <v>80</v>
      </c>
      <c r="AY195" s="278" t="s">
        <v>164</v>
      </c>
    </row>
    <row r="196" s="2" customFormat="1" ht="24.15" customHeight="1">
      <c r="A196" s="38"/>
      <c r="B196" s="39"/>
      <c r="C196" s="227" t="s">
        <v>259</v>
      </c>
      <c r="D196" s="227" t="s">
        <v>166</v>
      </c>
      <c r="E196" s="228" t="s">
        <v>1286</v>
      </c>
      <c r="F196" s="229" t="s">
        <v>1287</v>
      </c>
      <c r="G196" s="230" t="s">
        <v>202</v>
      </c>
      <c r="H196" s="231">
        <v>219</v>
      </c>
      <c r="I196" s="232"/>
      <c r="J196" s="233">
        <f>ROUND(I196*H196,2)</f>
        <v>0</v>
      </c>
      <c r="K196" s="229" t="s">
        <v>170</v>
      </c>
      <c r="L196" s="44"/>
      <c r="M196" s="234" t="s">
        <v>1</v>
      </c>
      <c r="N196" s="235" t="s">
        <v>38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171</v>
      </c>
      <c r="AT196" s="238" t="s">
        <v>166</v>
      </c>
      <c r="AU196" s="238" t="s">
        <v>82</v>
      </c>
      <c r="AY196" s="17" t="s">
        <v>164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80</v>
      </c>
      <c r="BK196" s="239">
        <f>ROUND(I196*H196,2)</f>
        <v>0</v>
      </c>
      <c r="BL196" s="17" t="s">
        <v>171</v>
      </c>
      <c r="BM196" s="238" t="s">
        <v>1288</v>
      </c>
    </row>
    <row r="197" s="2" customFormat="1">
      <c r="A197" s="38"/>
      <c r="B197" s="39"/>
      <c r="C197" s="40"/>
      <c r="D197" s="240" t="s">
        <v>173</v>
      </c>
      <c r="E197" s="40"/>
      <c r="F197" s="241" t="s">
        <v>1289</v>
      </c>
      <c r="G197" s="40"/>
      <c r="H197" s="40"/>
      <c r="I197" s="242"/>
      <c r="J197" s="40"/>
      <c r="K197" s="40"/>
      <c r="L197" s="44"/>
      <c r="M197" s="243"/>
      <c r="N197" s="244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173</v>
      </c>
      <c r="AU197" s="17" t="s">
        <v>82</v>
      </c>
    </row>
    <row r="198" s="2" customFormat="1">
      <c r="A198" s="38"/>
      <c r="B198" s="39"/>
      <c r="C198" s="40"/>
      <c r="D198" s="245" t="s">
        <v>175</v>
      </c>
      <c r="E198" s="40"/>
      <c r="F198" s="246" t="s">
        <v>1290</v>
      </c>
      <c r="G198" s="40"/>
      <c r="H198" s="40"/>
      <c r="I198" s="242"/>
      <c r="J198" s="40"/>
      <c r="K198" s="40"/>
      <c r="L198" s="44"/>
      <c r="M198" s="243"/>
      <c r="N198" s="24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82</v>
      </c>
    </row>
    <row r="199" s="2" customFormat="1">
      <c r="A199" s="38"/>
      <c r="B199" s="39"/>
      <c r="C199" s="40"/>
      <c r="D199" s="240" t="s">
        <v>206</v>
      </c>
      <c r="E199" s="40"/>
      <c r="F199" s="279" t="s">
        <v>1291</v>
      </c>
      <c r="G199" s="40"/>
      <c r="H199" s="40"/>
      <c r="I199" s="242"/>
      <c r="J199" s="40"/>
      <c r="K199" s="40"/>
      <c r="L199" s="44"/>
      <c r="M199" s="243"/>
      <c r="N199" s="244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206</v>
      </c>
      <c r="AU199" s="17" t="s">
        <v>82</v>
      </c>
    </row>
    <row r="200" s="13" customFormat="1">
      <c r="A200" s="13"/>
      <c r="B200" s="247"/>
      <c r="C200" s="248"/>
      <c r="D200" s="240" t="s">
        <v>177</v>
      </c>
      <c r="E200" s="249" t="s">
        <v>1</v>
      </c>
      <c r="F200" s="250" t="s">
        <v>1292</v>
      </c>
      <c r="G200" s="248"/>
      <c r="H200" s="249" t="s">
        <v>1</v>
      </c>
      <c r="I200" s="251"/>
      <c r="J200" s="248"/>
      <c r="K200" s="248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177</v>
      </c>
      <c r="AU200" s="256" t="s">
        <v>82</v>
      </c>
      <c r="AV200" s="13" t="s">
        <v>80</v>
      </c>
      <c r="AW200" s="13" t="s">
        <v>30</v>
      </c>
      <c r="AX200" s="13" t="s">
        <v>73</v>
      </c>
      <c r="AY200" s="256" t="s">
        <v>164</v>
      </c>
    </row>
    <row r="201" s="13" customFormat="1">
      <c r="A201" s="13"/>
      <c r="B201" s="247"/>
      <c r="C201" s="248"/>
      <c r="D201" s="240" t="s">
        <v>177</v>
      </c>
      <c r="E201" s="249" t="s">
        <v>1</v>
      </c>
      <c r="F201" s="250" t="s">
        <v>1293</v>
      </c>
      <c r="G201" s="248"/>
      <c r="H201" s="249" t="s">
        <v>1</v>
      </c>
      <c r="I201" s="251"/>
      <c r="J201" s="248"/>
      <c r="K201" s="248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177</v>
      </c>
      <c r="AU201" s="256" t="s">
        <v>82</v>
      </c>
      <c r="AV201" s="13" t="s">
        <v>80</v>
      </c>
      <c r="AW201" s="13" t="s">
        <v>30</v>
      </c>
      <c r="AX201" s="13" t="s">
        <v>73</v>
      </c>
      <c r="AY201" s="256" t="s">
        <v>164</v>
      </c>
    </row>
    <row r="202" s="14" customFormat="1">
      <c r="A202" s="14"/>
      <c r="B202" s="257"/>
      <c r="C202" s="258"/>
      <c r="D202" s="240" t="s">
        <v>177</v>
      </c>
      <c r="E202" s="259" t="s">
        <v>1</v>
      </c>
      <c r="F202" s="260" t="s">
        <v>1294</v>
      </c>
      <c r="G202" s="258"/>
      <c r="H202" s="261">
        <v>198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7" t="s">
        <v>177</v>
      </c>
      <c r="AU202" s="267" t="s">
        <v>82</v>
      </c>
      <c r="AV202" s="14" t="s">
        <v>82</v>
      </c>
      <c r="AW202" s="14" t="s">
        <v>30</v>
      </c>
      <c r="AX202" s="14" t="s">
        <v>73</v>
      </c>
      <c r="AY202" s="267" t="s">
        <v>164</v>
      </c>
    </row>
    <row r="203" s="13" customFormat="1">
      <c r="A203" s="13"/>
      <c r="B203" s="247"/>
      <c r="C203" s="248"/>
      <c r="D203" s="240" t="s">
        <v>177</v>
      </c>
      <c r="E203" s="249" t="s">
        <v>1</v>
      </c>
      <c r="F203" s="250" t="s">
        <v>1295</v>
      </c>
      <c r="G203" s="248"/>
      <c r="H203" s="249" t="s">
        <v>1</v>
      </c>
      <c r="I203" s="251"/>
      <c r="J203" s="248"/>
      <c r="K203" s="248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177</v>
      </c>
      <c r="AU203" s="256" t="s">
        <v>82</v>
      </c>
      <c r="AV203" s="13" t="s">
        <v>80</v>
      </c>
      <c r="AW203" s="13" t="s">
        <v>30</v>
      </c>
      <c r="AX203" s="13" t="s">
        <v>73</v>
      </c>
      <c r="AY203" s="256" t="s">
        <v>164</v>
      </c>
    </row>
    <row r="204" s="14" customFormat="1">
      <c r="A204" s="14"/>
      <c r="B204" s="257"/>
      <c r="C204" s="258"/>
      <c r="D204" s="240" t="s">
        <v>177</v>
      </c>
      <c r="E204" s="259" t="s">
        <v>1</v>
      </c>
      <c r="F204" s="260" t="s">
        <v>1296</v>
      </c>
      <c r="G204" s="258"/>
      <c r="H204" s="261">
        <v>-48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177</v>
      </c>
      <c r="AU204" s="267" t="s">
        <v>82</v>
      </c>
      <c r="AV204" s="14" t="s">
        <v>82</v>
      </c>
      <c r="AW204" s="14" t="s">
        <v>30</v>
      </c>
      <c r="AX204" s="14" t="s">
        <v>73</v>
      </c>
      <c r="AY204" s="267" t="s">
        <v>164</v>
      </c>
    </row>
    <row r="205" s="13" customFormat="1">
      <c r="A205" s="13"/>
      <c r="B205" s="247"/>
      <c r="C205" s="248"/>
      <c r="D205" s="240" t="s">
        <v>177</v>
      </c>
      <c r="E205" s="249" t="s">
        <v>1</v>
      </c>
      <c r="F205" s="250" t="s">
        <v>1249</v>
      </c>
      <c r="G205" s="248"/>
      <c r="H205" s="249" t="s">
        <v>1</v>
      </c>
      <c r="I205" s="251"/>
      <c r="J205" s="248"/>
      <c r="K205" s="248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177</v>
      </c>
      <c r="AU205" s="256" t="s">
        <v>82</v>
      </c>
      <c r="AV205" s="13" t="s">
        <v>80</v>
      </c>
      <c r="AW205" s="13" t="s">
        <v>30</v>
      </c>
      <c r="AX205" s="13" t="s">
        <v>73</v>
      </c>
      <c r="AY205" s="256" t="s">
        <v>164</v>
      </c>
    </row>
    <row r="206" s="14" customFormat="1">
      <c r="A206" s="14"/>
      <c r="B206" s="257"/>
      <c r="C206" s="258"/>
      <c r="D206" s="240" t="s">
        <v>177</v>
      </c>
      <c r="E206" s="259" t="s">
        <v>1</v>
      </c>
      <c r="F206" s="260" t="s">
        <v>1297</v>
      </c>
      <c r="G206" s="258"/>
      <c r="H206" s="261">
        <v>105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7" t="s">
        <v>177</v>
      </c>
      <c r="AU206" s="267" t="s">
        <v>82</v>
      </c>
      <c r="AV206" s="14" t="s">
        <v>82</v>
      </c>
      <c r="AW206" s="14" t="s">
        <v>30</v>
      </c>
      <c r="AX206" s="14" t="s">
        <v>73</v>
      </c>
      <c r="AY206" s="267" t="s">
        <v>164</v>
      </c>
    </row>
    <row r="207" s="13" customFormat="1">
      <c r="A207" s="13"/>
      <c r="B207" s="247"/>
      <c r="C207" s="248"/>
      <c r="D207" s="240" t="s">
        <v>177</v>
      </c>
      <c r="E207" s="249" t="s">
        <v>1</v>
      </c>
      <c r="F207" s="250" t="s">
        <v>1295</v>
      </c>
      <c r="G207" s="248"/>
      <c r="H207" s="249" t="s">
        <v>1</v>
      </c>
      <c r="I207" s="251"/>
      <c r="J207" s="248"/>
      <c r="K207" s="248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177</v>
      </c>
      <c r="AU207" s="256" t="s">
        <v>82</v>
      </c>
      <c r="AV207" s="13" t="s">
        <v>80</v>
      </c>
      <c r="AW207" s="13" t="s">
        <v>30</v>
      </c>
      <c r="AX207" s="13" t="s">
        <v>73</v>
      </c>
      <c r="AY207" s="256" t="s">
        <v>164</v>
      </c>
    </row>
    <row r="208" s="14" customFormat="1">
      <c r="A208" s="14"/>
      <c r="B208" s="257"/>
      <c r="C208" s="258"/>
      <c r="D208" s="240" t="s">
        <v>177</v>
      </c>
      <c r="E208" s="259" t="s">
        <v>1</v>
      </c>
      <c r="F208" s="260" t="s">
        <v>1298</v>
      </c>
      <c r="G208" s="258"/>
      <c r="H208" s="261">
        <v>-36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7" t="s">
        <v>177</v>
      </c>
      <c r="AU208" s="267" t="s">
        <v>82</v>
      </c>
      <c r="AV208" s="14" t="s">
        <v>82</v>
      </c>
      <c r="AW208" s="14" t="s">
        <v>30</v>
      </c>
      <c r="AX208" s="14" t="s">
        <v>73</v>
      </c>
      <c r="AY208" s="267" t="s">
        <v>164</v>
      </c>
    </row>
    <row r="209" s="15" customFormat="1">
      <c r="A209" s="15"/>
      <c r="B209" s="268"/>
      <c r="C209" s="269"/>
      <c r="D209" s="240" t="s">
        <v>177</v>
      </c>
      <c r="E209" s="270" t="s">
        <v>1</v>
      </c>
      <c r="F209" s="271" t="s">
        <v>182</v>
      </c>
      <c r="G209" s="269"/>
      <c r="H209" s="272">
        <v>219</v>
      </c>
      <c r="I209" s="273"/>
      <c r="J209" s="269"/>
      <c r="K209" s="269"/>
      <c r="L209" s="274"/>
      <c r="M209" s="275"/>
      <c r="N209" s="276"/>
      <c r="O209" s="276"/>
      <c r="P209" s="276"/>
      <c r="Q209" s="276"/>
      <c r="R209" s="276"/>
      <c r="S209" s="276"/>
      <c r="T209" s="27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8" t="s">
        <v>177</v>
      </c>
      <c r="AU209" s="278" t="s">
        <v>82</v>
      </c>
      <c r="AV209" s="15" t="s">
        <v>171</v>
      </c>
      <c r="AW209" s="15" t="s">
        <v>30</v>
      </c>
      <c r="AX209" s="15" t="s">
        <v>80</v>
      </c>
      <c r="AY209" s="278" t="s">
        <v>164</v>
      </c>
    </row>
    <row r="210" s="2" customFormat="1" ht="16.5" customHeight="1">
      <c r="A210" s="38"/>
      <c r="B210" s="39"/>
      <c r="C210" s="280" t="s">
        <v>265</v>
      </c>
      <c r="D210" s="280" t="s">
        <v>243</v>
      </c>
      <c r="E210" s="281" t="s">
        <v>1299</v>
      </c>
      <c r="F210" s="282" t="s">
        <v>1300</v>
      </c>
      <c r="G210" s="283" t="s">
        <v>216</v>
      </c>
      <c r="H210" s="284">
        <v>253.78200000000001</v>
      </c>
      <c r="I210" s="285"/>
      <c r="J210" s="286">
        <f>ROUND(I210*H210,2)</f>
        <v>0</v>
      </c>
      <c r="K210" s="282" t="s">
        <v>170</v>
      </c>
      <c r="L210" s="287"/>
      <c r="M210" s="288" t="s">
        <v>1</v>
      </c>
      <c r="N210" s="289" t="s">
        <v>38</v>
      </c>
      <c r="O210" s="91"/>
      <c r="P210" s="236">
        <f>O210*H210</f>
        <v>0</v>
      </c>
      <c r="Q210" s="236">
        <v>1</v>
      </c>
      <c r="R210" s="236">
        <f>Q210*H210</f>
        <v>253.78200000000001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231</v>
      </c>
      <c r="AT210" s="238" t="s">
        <v>243</v>
      </c>
      <c r="AU210" s="238" t="s">
        <v>82</v>
      </c>
      <c r="AY210" s="17" t="s">
        <v>164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80</v>
      </c>
      <c r="BK210" s="239">
        <f>ROUND(I210*H210,2)</f>
        <v>0</v>
      </c>
      <c r="BL210" s="17" t="s">
        <v>171</v>
      </c>
      <c r="BM210" s="238" t="s">
        <v>1301</v>
      </c>
    </row>
    <row r="211" s="2" customFormat="1">
      <c r="A211" s="38"/>
      <c r="B211" s="39"/>
      <c r="C211" s="40"/>
      <c r="D211" s="240" t="s">
        <v>173</v>
      </c>
      <c r="E211" s="40"/>
      <c r="F211" s="241" t="s">
        <v>1300</v>
      </c>
      <c r="G211" s="40"/>
      <c r="H211" s="40"/>
      <c r="I211" s="242"/>
      <c r="J211" s="40"/>
      <c r="K211" s="40"/>
      <c r="L211" s="44"/>
      <c r="M211" s="243"/>
      <c r="N211" s="244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173</v>
      </c>
      <c r="AU211" s="17" t="s">
        <v>82</v>
      </c>
    </row>
    <row r="212" s="13" customFormat="1">
      <c r="A212" s="13"/>
      <c r="B212" s="247"/>
      <c r="C212" s="248"/>
      <c r="D212" s="240" t="s">
        <v>177</v>
      </c>
      <c r="E212" s="249" t="s">
        <v>1</v>
      </c>
      <c r="F212" s="250" t="s">
        <v>1302</v>
      </c>
      <c r="G212" s="248"/>
      <c r="H212" s="249" t="s">
        <v>1</v>
      </c>
      <c r="I212" s="251"/>
      <c r="J212" s="248"/>
      <c r="K212" s="248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177</v>
      </c>
      <c r="AU212" s="256" t="s">
        <v>82</v>
      </c>
      <c r="AV212" s="13" t="s">
        <v>80</v>
      </c>
      <c r="AW212" s="13" t="s">
        <v>30</v>
      </c>
      <c r="AX212" s="13" t="s">
        <v>73</v>
      </c>
      <c r="AY212" s="256" t="s">
        <v>164</v>
      </c>
    </row>
    <row r="213" s="14" customFormat="1">
      <c r="A213" s="14"/>
      <c r="B213" s="257"/>
      <c r="C213" s="258"/>
      <c r="D213" s="240" t="s">
        <v>177</v>
      </c>
      <c r="E213" s="259" t="s">
        <v>1</v>
      </c>
      <c r="F213" s="260" t="s">
        <v>1303</v>
      </c>
      <c r="G213" s="258"/>
      <c r="H213" s="261">
        <v>253.78200000000001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177</v>
      </c>
      <c r="AU213" s="267" t="s">
        <v>82</v>
      </c>
      <c r="AV213" s="14" t="s">
        <v>82</v>
      </c>
      <c r="AW213" s="14" t="s">
        <v>30</v>
      </c>
      <c r="AX213" s="14" t="s">
        <v>80</v>
      </c>
      <c r="AY213" s="267" t="s">
        <v>164</v>
      </c>
    </row>
    <row r="214" s="2" customFormat="1" ht="24.15" customHeight="1">
      <c r="A214" s="38"/>
      <c r="B214" s="39"/>
      <c r="C214" s="227" t="s">
        <v>275</v>
      </c>
      <c r="D214" s="227" t="s">
        <v>166</v>
      </c>
      <c r="E214" s="228" t="s">
        <v>1304</v>
      </c>
      <c r="F214" s="229" t="s">
        <v>1305</v>
      </c>
      <c r="G214" s="230" t="s">
        <v>169</v>
      </c>
      <c r="H214" s="231">
        <v>77</v>
      </c>
      <c r="I214" s="232"/>
      <c r="J214" s="233">
        <f>ROUND(I214*H214,2)</f>
        <v>0</v>
      </c>
      <c r="K214" s="229" t="s">
        <v>170</v>
      </c>
      <c r="L214" s="44"/>
      <c r="M214" s="234" t="s">
        <v>1</v>
      </c>
      <c r="N214" s="235" t="s">
        <v>38</v>
      </c>
      <c r="O214" s="91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171</v>
      </c>
      <c r="AT214" s="238" t="s">
        <v>166</v>
      </c>
      <c r="AU214" s="238" t="s">
        <v>82</v>
      </c>
      <c r="AY214" s="17" t="s">
        <v>164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80</v>
      </c>
      <c r="BK214" s="239">
        <f>ROUND(I214*H214,2)</f>
        <v>0</v>
      </c>
      <c r="BL214" s="17" t="s">
        <v>171</v>
      </c>
      <c r="BM214" s="238" t="s">
        <v>1306</v>
      </c>
    </row>
    <row r="215" s="2" customFormat="1">
      <c r="A215" s="38"/>
      <c r="B215" s="39"/>
      <c r="C215" s="40"/>
      <c r="D215" s="240" t="s">
        <v>173</v>
      </c>
      <c r="E215" s="40"/>
      <c r="F215" s="241" t="s">
        <v>1307</v>
      </c>
      <c r="G215" s="40"/>
      <c r="H215" s="40"/>
      <c r="I215" s="242"/>
      <c r="J215" s="40"/>
      <c r="K215" s="40"/>
      <c r="L215" s="44"/>
      <c r="M215" s="243"/>
      <c r="N215" s="244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173</v>
      </c>
      <c r="AU215" s="17" t="s">
        <v>82</v>
      </c>
    </row>
    <row r="216" s="2" customFormat="1">
      <c r="A216" s="38"/>
      <c r="B216" s="39"/>
      <c r="C216" s="40"/>
      <c r="D216" s="245" t="s">
        <v>175</v>
      </c>
      <c r="E216" s="40"/>
      <c r="F216" s="246" t="s">
        <v>1308</v>
      </c>
      <c r="G216" s="40"/>
      <c r="H216" s="40"/>
      <c r="I216" s="242"/>
      <c r="J216" s="40"/>
      <c r="K216" s="40"/>
      <c r="L216" s="44"/>
      <c r="M216" s="243"/>
      <c r="N216" s="244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175</v>
      </c>
      <c r="AU216" s="17" t="s">
        <v>82</v>
      </c>
    </row>
    <row r="217" s="13" customFormat="1">
      <c r="A217" s="13"/>
      <c r="B217" s="247"/>
      <c r="C217" s="248"/>
      <c r="D217" s="240" t="s">
        <v>177</v>
      </c>
      <c r="E217" s="249" t="s">
        <v>1</v>
      </c>
      <c r="F217" s="250" t="s">
        <v>1248</v>
      </c>
      <c r="G217" s="248"/>
      <c r="H217" s="249" t="s">
        <v>1</v>
      </c>
      <c r="I217" s="251"/>
      <c r="J217" s="248"/>
      <c r="K217" s="248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177</v>
      </c>
      <c r="AU217" s="256" t="s">
        <v>82</v>
      </c>
      <c r="AV217" s="13" t="s">
        <v>80</v>
      </c>
      <c r="AW217" s="13" t="s">
        <v>30</v>
      </c>
      <c r="AX217" s="13" t="s">
        <v>73</v>
      </c>
      <c r="AY217" s="256" t="s">
        <v>164</v>
      </c>
    </row>
    <row r="218" s="14" customFormat="1">
      <c r="A218" s="14"/>
      <c r="B218" s="257"/>
      <c r="C218" s="258"/>
      <c r="D218" s="240" t="s">
        <v>177</v>
      </c>
      <c r="E218" s="259" t="s">
        <v>1</v>
      </c>
      <c r="F218" s="260" t="s">
        <v>715</v>
      </c>
      <c r="G218" s="258"/>
      <c r="H218" s="261">
        <v>42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177</v>
      </c>
      <c r="AU218" s="267" t="s">
        <v>82</v>
      </c>
      <c r="AV218" s="14" t="s">
        <v>82</v>
      </c>
      <c r="AW218" s="14" t="s">
        <v>30</v>
      </c>
      <c r="AX218" s="14" t="s">
        <v>73</v>
      </c>
      <c r="AY218" s="267" t="s">
        <v>164</v>
      </c>
    </row>
    <row r="219" s="13" customFormat="1">
      <c r="A219" s="13"/>
      <c r="B219" s="247"/>
      <c r="C219" s="248"/>
      <c r="D219" s="240" t="s">
        <v>177</v>
      </c>
      <c r="E219" s="249" t="s">
        <v>1</v>
      </c>
      <c r="F219" s="250" t="s">
        <v>1249</v>
      </c>
      <c r="G219" s="248"/>
      <c r="H219" s="249" t="s">
        <v>1</v>
      </c>
      <c r="I219" s="251"/>
      <c r="J219" s="248"/>
      <c r="K219" s="248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177</v>
      </c>
      <c r="AU219" s="256" t="s">
        <v>82</v>
      </c>
      <c r="AV219" s="13" t="s">
        <v>80</v>
      </c>
      <c r="AW219" s="13" t="s">
        <v>30</v>
      </c>
      <c r="AX219" s="13" t="s">
        <v>73</v>
      </c>
      <c r="AY219" s="256" t="s">
        <v>164</v>
      </c>
    </row>
    <row r="220" s="14" customFormat="1">
      <c r="A220" s="14"/>
      <c r="B220" s="257"/>
      <c r="C220" s="258"/>
      <c r="D220" s="240" t="s">
        <v>177</v>
      </c>
      <c r="E220" s="259" t="s">
        <v>1</v>
      </c>
      <c r="F220" s="260" t="s">
        <v>468</v>
      </c>
      <c r="G220" s="258"/>
      <c r="H220" s="261">
        <v>35</v>
      </c>
      <c r="I220" s="262"/>
      <c r="J220" s="258"/>
      <c r="K220" s="258"/>
      <c r="L220" s="263"/>
      <c r="M220" s="264"/>
      <c r="N220" s="265"/>
      <c r="O220" s="265"/>
      <c r="P220" s="265"/>
      <c r="Q220" s="265"/>
      <c r="R220" s="265"/>
      <c r="S220" s="265"/>
      <c r="T220" s="26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7" t="s">
        <v>177</v>
      </c>
      <c r="AU220" s="267" t="s">
        <v>82</v>
      </c>
      <c r="AV220" s="14" t="s">
        <v>82</v>
      </c>
      <c r="AW220" s="14" t="s">
        <v>30</v>
      </c>
      <c r="AX220" s="14" t="s">
        <v>73</v>
      </c>
      <c r="AY220" s="267" t="s">
        <v>164</v>
      </c>
    </row>
    <row r="221" s="15" customFormat="1">
      <c r="A221" s="15"/>
      <c r="B221" s="268"/>
      <c r="C221" s="269"/>
      <c r="D221" s="240" t="s">
        <v>177</v>
      </c>
      <c r="E221" s="270" t="s">
        <v>1</v>
      </c>
      <c r="F221" s="271" t="s">
        <v>182</v>
      </c>
      <c r="G221" s="269"/>
      <c r="H221" s="272">
        <v>77</v>
      </c>
      <c r="I221" s="273"/>
      <c r="J221" s="269"/>
      <c r="K221" s="269"/>
      <c r="L221" s="274"/>
      <c r="M221" s="275"/>
      <c r="N221" s="276"/>
      <c r="O221" s="276"/>
      <c r="P221" s="276"/>
      <c r="Q221" s="276"/>
      <c r="R221" s="276"/>
      <c r="S221" s="276"/>
      <c r="T221" s="27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8" t="s">
        <v>177</v>
      </c>
      <c r="AU221" s="278" t="s">
        <v>82</v>
      </c>
      <c r="AV221" s="15" t="s">
        <v>171</v>
      </c>
      <c r="AW221" s="15" t="s">
        <v>30</v>
      </c>
      <c r="AX221" s="15" t="s">
        <v>80</v>
      </c>
      <c r="AY221" s="278" t="s">
        <v>164</v>
      </c>
    </row>
    <row r="222" s="2" customFormat="1" ht="24.15" customHeight="1">
      <c r="A222" s="38"/>
      <c r="B222" s="39"/>
      <c r="C222" s="227" t="s">
        <v>282</v>
      </c>
      <c r="D222" s="227" t="s">
        <v>166</v>
      </c>
      <c r="E222" s="228" t="s">
        <v>232</v>
      </c>
      <c r="F222" s="229" t="s">
        <v>233</v>
      </c>
      <c r="G222" s="230" t="s">
        <v>169</v>
      </c>
      <c r="H222" s="231">
        <v>77</v>
      </c>
      <c r="I222" s="232"/>
      <c r="J222" s="233">
        <f>ROUND(I222*H222,2)</f>
        <v>0</v>
      </c>
      <c r="K222" s="229" t="s">
        <v>170</v>
      </c>
      <c r="L222" s="44"/>
      <c r="M222" s="234" t="s">
        <v>1</v>
      </c>
      <c r="N222" s="235" t="s">
        <v>38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171</v>
      </c>
      <c r="AT222" s="238" t="s">
        <v>166</v>
      </c>
      <c r="AU222" s="238" t="s">
        <v>82</v>
      </c>
      <c r="AY222" s="17" t="s">
        <v>164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80</v>
      </c>
      <c r="BK222" s="239">
        <f>ROUND(I222*H222,2)</f>
        <v>0</v>
      </c>
      <c r="BL222" s="17" t="s">
        <v>171</v>
      </c>
      <c r="BM222" s="238" t="s">
        <v>1309</v>
      </c>
    </row>
    <row r="223" s="2" customFormat="1">
      <c r="A223" s="38"/>
      <c r="B223" s="39"/>
      <c r="C223" s="40"/>
      <c r="D223" s="240" t="s">
        <v>173</v>
      </c>
      <c r="E223" s="40"/>
      <c r="F223" s="241" t="s">
        <v>235</v>
      </c>
      <c r="G223" s="40"/>
      <c r="H223" s="40"/>
      <c r="I223" s="242"/>
      <c r="J223" s="40"/>
      <c r="K223" s="40"/>
      <c r="L223" s="44"/>
      <c r="M223" s="243"/>
      <c r="N223" s="244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173</v>
      </c>
      <c r="AU223" s="17" t="s">
        <v>82</v>
      </c>
    </row>
    <row r="224" s="2" customFormat="1">
      <c r="A224" s="38"/>
      <c r="B224" s="39"/>
      <c r="C224" s="40"/>
      <c r="D224" s="245" t="s">
        <v>175</v>
      </c>
      <c r="E224" s="40"/>
      <c r="F224" s="246" t="s">
        <v>236</v>
      </c>
      <c r="G224" s="40"/>
      <c r="H224" s="40"/>
      <c r="I224" s="242"/>
      <c r="J224" s="40"/>
      <c r="K224" s="40"/>
      <c r="L224" s="44"/>
      <c r="M224" s="243"/>
      <c r="N224" s="244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175</v>
      </c>
      <c r="AU224" s="17" t="s">
        <v>82</v>
      </c>
    </row>
    <row r="225" s="13" customFormat="1">
      <c r="A225" s="13"/>
      <c r="B225" s="247"/>
      <c r="C225" s="248"/>
      <c r="D225" s="240" t="s">
        <v>177</v>
      </c>
      <c r="E225" s="249" t="s">
        <v>1</v>
      </c>
      <c r="F225" s="250" t="s">
        <v>1248</v>
      </c>
      <c r="G225" s="248"/>
      <c r="H225" s="249" t="s">
        <v>1</v>
      </c>
      <c r="I225" s="251"/>
      <c r="J225" s="248"/>
      <c r="K225" s="248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177</v>
      </c>
      <c r="AU225" s="256" t="s">
        <v>82</v>
      </c>
      <c r="AV225" s="13" t="s">
        <v>80</v>
      </c>
      <c r="AW225" s="13" t="s">
        <v>30</v>
      </c>
      <c r="AX225" s="13" t="s">
        <v>73</v>
      </c>
      <c r="AY225" s="256" t="s">
        <v>164</v>
      </c>
    </row>
    <row r="226" s="14" customFormat="1">
      <c r="A226" s="14"/>
      <c r="B226" s="257"/>
      <c r="C226" s="258"/>
      <c r="D226" s="240" t="s">
        <v>177</v>
      </c>
      <c r="E226" s="259" t="s">
        <v>1</v>
      </c>
      <c r="F226" s="260" t="s">
        <v>715</v>
      </c>
      <c r="G226" s="258"/>
      <c r="H226" s="261">
        <v>42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7" t="s">
        <v>177</v>
      </c>
      <c r="AU226" s="267" t="s">
        <v>82</v>
      </c>
      <c r="AV226" s="14" t="s">
        <v>82</v>
      </c>
      <c r="AW226" s="14" t="s">
        <v>30</v>
      </c>
      <c r="AX226" s="14" t="s">
        <v>73</v>
      </c>
      <c r="AY226" s="267" t="s">
        <v>164</v>
      </c>
    </row>
    <row r="227" s="13" customFormat="1">
      <c r="A227" s="13"/>
      <c r="B227" s="247"/>
      <c r="C227" s="248"/>
      <c r="D227" s="240" t="s">
        <v>177</v>
      </c>
      <c r="E227" s="249" t="s">
        <v>1</v>
      </c>
      <c r="F227" s="250" t="s">
        <v>1249</v>
      </c>
      <c r="G227" s="248"/>
      <c r="H227" s="249" t="s">
        <v>1</v>
      </c>
      <c r="I227" s="251"/>
      <c r="J227" s="248"/>
      <c r="K227" s="248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177</v>
      </c>
      <c r="AU227" s="256" t="s">
        <v>82</v>
      </c>
      <c r="AV227" s="13" t="s">
        <v>80</v>
      </c>
      <c r="AW227" s="13" t="s">
        <v>30</v>
      </c>
      <c r="AX227" s="13" t="s">
        <v>73</v>
      </c>
      <c r="AY227" s="256" t="s">
        <v>164</v>
      </c>
    </row>
    <row r="228" s="14" customFormat="1">
      <c r="A228" s="14"/>
      <c r="B228" s="257"/>
      <c r="C228" s="258"/>
      <c r="D228" s="240" t="s">
        <v>177</v>
      </c>
      <c r="E228" s="259" t="s">
        <v>1</v>
      </c>
      <c r="F228" s="260" t="s">
        <v>468</v>
      </c>
      <c r="G228" s="258"/>
      <c r="H228" s="261">
        <v>35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7" t="s">
        <v>177</v>
      </c>
      <c r="AU228" s="267" t="s">
        <v>82</v>
      </c>
      <c r="AV228" s="14" t="s">
        <v>82</v>
      </c>
      <c r="AW228" s="14" t="s">
        <v>30</v>
      </c>
      <c r="AX228" s="14" t="s">
        <v>73</v>
      </c>
      <c r="AY228" s="267" t="s">
        <v>164</v>
      </c>
    </row>
    <row r="229" s="15" customFormat="1">
      <c r="A229" s="15"/>
      <c r="B229" s="268"/>
      <c r="C229" s="269"/>
      <c r="D229" s="240" t="s">
        <v>177</v>
      </c>
      <c r="E229" s="270" t="s">
        <v>1</v>
      </c>
      <c r="F229" s="271" t="s">
        <v>182</v>
      </c>
      <c r="G229" s="269"/>
      <c r="H229" s="272">
        <v>77</v>
      </c>
      <c r="I229" s="273"/>
      <c r="J229" s="269"/>
      <c r="K229" s="269"/>
      <c r="L229" s="274"/>
      <c r="M229" s="275"/>
      <c r="N229" s="276"/>
      <c r="O229" s="276"/>
      <c r="P229" s="276"/>
      <c r="Q229" s="276"/>
      <c r="R229" s="276"/>
      <c r="S229" s="276"/>
      <c r="T229" s="27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8" t="s">
        <v>177</v>
      </c>
      <c r="AU229" s="278" t="s">
        <v>82</v>
      </c>
      <c r="AV229" s="15" t="s">
        <v>171</v>
      </c>
      <c r="AW229" s="15" t="s">
        <v>30</v>
      </c>
      <c r="AX229" s="15" t="s">
        <v>80</v>
      </c>
      <c r="AY229" s="278" t="s">
        <v>164</v>
      </c>
    </row>
    <row r="230" s="2" customFormat="1" ht="16.5" customHeight="1">
      <c r="A230" s="38"/>
      <c r="B230" s="39"/>
      <c r="C230" s="280" t="s">
        <v>8</v>
      </c>
      <c r="D230" s="280" t="s">
        <v>243</v>
      </c>
      <c r="E230" s="281" t="s">
        <v>770</v>
      </c>
      <c r="F230" s="282" t="s">
        <v>245</v>
      </c>
      <c r="G230" s="283" t="s">
        <v>246</v>
      </c>
      <c r="H230" s="284">
        <v>4.6200000000000001</v>
      </c>
      <c r="I230" s="285"/>
      <c r="J230" s="286">
        <f>ROUND(I230*H230,2)</f>
        <v>0</v>
      </c>
      <c r="K230" s="282" t="s">
        <v>170</v>
      </c>
      <c r="L230" s="287"/>
      <c r="M230" s="288" t="s">
        <v>1</v>
      </c>
      <c r="N230" s="289" t="s">
        <v>38</v>
      </c>
      <c r="O230" s="91"/>
      <c r="P230" s="236">
        <f>O230*H230</f>
        <v>0</v>
      </c>
      <c r="Q230" s="236">
        <v>0.001</v>
      </c>
      <c r="R230" s="236">
        <f>Q230*H230</f>
        <v>0.00462</v>
      </c>
      <c r="S230" s="236">
        <v>0</v>
      </c>
      <c r="T230" s="23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231</v>
      </c>
      <c r="AT230" s="238" t="s">
        <v>243</v>
      </c>
      <c r="AU230" s="238" t="s">
        <v>82</v>
      </c>
      <c r="AY230" s="17" t="s">
        <v>164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80</v>
      </c>
      <c r="BK230" s="239">
        <f>ROUND(I230*H230,2)</f>
        <v>0</v>
      </c>
      <c r="BL230" s="17" t="s">
        <v>171</v>
      </c>
      <c r="BM230" s="238" t="s">
        <v>1310</v>
      </c>
    </row>
    <row r="231" s="2" customFormat="1">
      <c r="A231" s="38"/>
      <c r="B231" s="39"/>
      <c r="C231" s="40"/>
      <c r="D231" s="240" t="s">
        <v>173</v>
      </c>
      <c r="E231" s="40"/>
      <c r="F231" s="241" t="s">
        <v>245</v>
      </c>
      <c r="G231" s="40"/>
      <c r="H231" s="40"/>
      <c r="I231" s="242"/>
      <c r="J231" s="40"/>
      <c r="K231" s="40"/>
      <c r="L231" s="44"/>
      <c r="M231" s="243"/>
      <c r="N231" s="244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173</v>
      </c>
      <c r="AU231" s="17" t="s">
        <v>82</v>
      </c>
    </row>
    <row r="232" s="14" customFormat="1">
      <c r="A232" s="14"/>
      <c r="B232" s="257"/>
      <c r="C232" s="258"/>
      <c r="D232" s="240" t="s">
        <v>177</v>
      </c>
      <c r="E232" s="259" t="s">
        <v>1</v>
      </c>
      <c r="F232" s="260" t="s">
        <v>1311</v>
      </c>
      <c r="G232" s="258"/>
      <c r="H232" s="261">
        <v>4.6200000000000001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7" t="s">
        <v>177</v>
      </c>
      <c r="AU232" s="267" t="s">
        <v>82</v>
      </c>
      <c r="AV232" s="14" t="s">
        <v>82</v>
      </c>
      <c r="AW232" s="14" t="s">
        <v>30</v>
      </c>
      <c r="AX232" s="14" t="s">
        <v>73</v>
      </c>
      <c r="AY232" s="267" t="s">
        <v>164</v>
      </c>
    </row>
    <row r="233" s="15" customFormat="1">
      <c r="A233" s="15"/>
      <c r="B233" s="268"/>
      <c r="C233" s="269"/>
      <c r="D233" s="240" t="s">
        <v>177</v>
      </c>
      <c r="E233" s="270" t="s">
        <v>1</v>
      </c>
      <c r="F233" s="271" t="s">
        <v>182</v>
      </c>
      <c r="G233" s="269"/>
      <c r="H233" s="272">
        <v>4.6200000000000001</v>
      </c>
      <c r="I233" s="273"/>
      <c r="J233" s="269"/>
      <c r="K233" s="269"/>
      <c r="L233" s="274"/>
      <c r="M233" s="275"/>
      <c r="N233" s="276"/>
      <c r="O233" s="276"/>
      <c r="P233" s="276"/>
      <c r="Q233" s="276"/>
      <c r="R233" s="276"/>
      <c r="S233" s="276"/>
      <c r="T233" s="27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8" t="s">
        <v>177</v>
      </c>
      <c r="AU233" s="278" t="s">
        <v>82</v>
      </c>
      <c r="AV233" s="15" t="s">
        <v>171</v>
      </c>
      <c r="AW233" s="15" t="s">
        <v>30</v>
      </c>
      <c r="AX233" s="15" t="s">
        <v>80</v>
      </c>
      <c r="AY233" s="278" t="s">
        <v>164</v>
      </c>
    </row>
    <row r="234" s="2" customFormat="1" ht="24.15" customHeight="1">
      <c r="A234" s="38"/>
      <c r="B234" s="39"/>
      <c r="C234" s="227" t="s">
        <v>299</v>
      </c>
      <c r="D234" s="227" t="s">
        <v>166</v>
      </c>
      <c r="E234" s="228" t="s">
        <v>1312</v>
      </c>
      <c r="F234" s="229" t="s">
        <v>1313</v>
      </c>
      <c r="G234" s="230" t="s">
        <v>169</v>
      </c>
      <c r="H234" s="231">
        <v>77</v>
      </c>
      <c r="I234" s="232"/>
      <c r="J234" s="233">
        <f>ROUND(I234*H234,2)</f>
        <v>0</v>
      </c>
      <c r="K234" s="229" t="s">
        <v>170</v>
      </c>
      <c r="L234" s="44"/>
      <c r="M234" s="234" t="s">
        <v>1</v>
      </c>
      <c r="N234" s="235" t="s">
        <v>38</v>
      </c>
      <c r="O234" s="91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171</v>
      </c>
      <c r="AT234" s="238" t="s">
        <v>166</v>
      </c>
      <c r="AU234" s="238" t="s">
        <v>82</v>
      </c>
      <c r="AY234" s="17" t="s">
        <v>164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80</v>
      </c>
      <c r="BK234" s="239">
        <f>ROUND(I234*H234,2)</f>
        <v>0</v>
      </c>
      <c r="BL234" s="17" t="s">
        <v>171</v>
      </c>
      <c r="BM234" s="238" t="s">
        <v>1314</v>
      </c>
    </row>
    <row r="235" s="2" customFormat="1">
      <c r="A235" s="38"/>
      <c r="B235" s="39"/>
      <c r="C235" s="40"/>
      <c r="D235" s="240" t="s">
        <v>173</v>
      </c>
      <c r="E235" s="40"/>
      <c r="F235" s="241" t="s">
        <v>1315</v>
      </c>
      <c r="G235" s="40"/>
      <c r="H235" s="40"/>
      <c r="I235" s="242"/>
      <c r="J235" s="40"/>
      <c r="K235" s="40"/>
      <c r="L235" s="44"/>
      <c r="M235" s="243"/>
      <c r="N235" s="244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173</v>
      </c>
      <c r="AU235" s="17" t="s">
        <v>82</v>
      </c>
    </row>
    <row r="236" s="2" customFormat="1">
      <c r="A236" s="38"/>
      <c r="B236" s="39"/>
      <c r="C236" s="40"/>
      <c r="D236" s="245" t="s">
        <v>175</v>
      </c>
      <c r="E236" s="40"/>
      <c r="F236" s="246" t="s">
        <v>1316</v>
      </c>
      <c r="G236" s="40"/>
      <c r="H236" s="40"/>
      <c r="I236" s="242"/>
      <c r="J236" s="40"/>
      <c r="K236" s="40"/>
      <c r="L236" s="44"/>
      <c r="M236" s="243"/>
      <c r="N236" s="244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175</v>
      </c>
      <c r="AU236" s="17" t="s">
        <v>82</v>
      </c>
    </row>
    <row r="237" s="13" customFormat="1">
      <c r="A237" s="13"/>
      <c r="B237" s="247"/>
      <c r="C237" s="248"/>
      <c r="D237" s="240" t="s">
        <v>177</v>
      </c>
      <c r="E237" s="249" t="s">
        <v>1</v>
      </c>
      <c r="F237" s="250" t="s">
        <v>1248</v>
      </c>
      <c r="G237" s="248"/>
      <c r="H237" s="249" t="s">
        <v>1</v>
      </c>
      <c r="I237" s="251"/>
      <c r="J237" s="248"/>
      <c r="K237" s="248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177</v>
      </c>
      <c r="AU237" s="256" t="s">
        <v>82</v>
      </c>
      <c r="AV237" s="13" t="s">
        <v>80</v>
      </c>
      <c r="AW237" s="13" t="s">
        <v>30</v>
      </c>
      <c r="AX237" s="13" t="s">
        <v>73</v>
      </c>
      <c r="AY237" s="256" t="s">
        <v>164</v>
      </c>
    </row>
    <row r="238" s="14" customFormat="1">
      <c r="A238" s="14"/>
      <c r="B238" s="257"/>
      <c r="C238" s="258"/>
      <c r="D238" s="240" t="s">
        <v>177</v>
      </c>
      <c r="E238" s="259" t="s">
        <v>1</v>
      </c>
      <c r="F238" s="260" t="s">
        <v>715</v>
      </c>
      <c r="G238" s="258"/>
      <c r="H238" s="261">
        <v>42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7" t="s">
        <v>177</v>
      </c>
      <c r="AU238" s="267" t="s">
        <v>82</v>
      </c>
      <c r="AV238" s="14" t="s">
        <v>82</v>
      </c>
      <c r="AW238" s="14" t="s">
        <v>30</v>
      </c>
      <c r="AX238" s="14" t="s">
        <v>73</v>
      </c>
      <c r="AY238" s="267" t="s">
        <v>164</v>
      </c>
    </row>
    <row r="239" s="13" customFormat="1">
      <c r="A239" s="13"/>
      <c r="B239" s="247"/>
      <c r="C239" s="248"/>
      <c r="D239" s="240" t="s">
        <v>177</v>
      </c>
      <c r="E239" s="249" t="s">
        <v>1</v>
      </c>
      <c r="F239" s="250" t="s">
        <v>1249</v>
      </c>
      <c r="G239" s="248"/>
      <c r="H239" s="249" t="s">
        <v>1</v>
      </c>
      <c r="I239" s="251"/>
      <c r="J239" s="248"/>
      <c r="K239" s="248"/>
      <c r="L239" s="252"/>
      <c r="M239" s="253"/>
      <c r="N239" s="254"/>
      <c r="O239" s="254"/>
      <c r="P239" s="254"/>
      <c r="Q239" s="254"/>
      <c r="R239" s="254"/>
      <c r="S239" s="254"/>
      <c r="T239" s="25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6" t="s">
        <v>177</v>
      </c>
      <c r="AU239" s="256" t="s">
        <v>82</v>
      </c>
      <c r="AV239" s="13" t="s">
        <v>80</v>
      </c>
      <c r="AW239" s="13" t="s">
        <v>30</v>
      </c>
      <c r="AX239" s="13" t="s">
        <v>73</v>
      </c>
      <c r="AY239" s="256" t="s">
        <v>164</v>
      </c>
    </row>
    <row r="240" s="14" customFormat="1">
      <c r="A240" s="14"/>
      <c r="B240" s="257"/>
      <c r="C240" s="258"/>
      <c r="D240" s="240" t="s">
        <v>177</v>
      </c>
      <c r="E240" s="259" t="s">
        <v>1</v>
      </c>
      <c r="F240" s="260" t="s">
        <v>468</v>
      </c>
      <c r="G240" s="258"/>
      <c r="H240" s="261">
        <v>35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7" t="s">
        <v>177</v>
      </c>
      <c r="AU240" s="267" t="s">
        <v>82</v>
      </c>
      <c r="AV240" s="14" t="s">
        <v>82</v>
      </c>
      <c r="AW240" s="14" t="s">
        <v>30</v>
      </c>
      <c r="AX240" s="14" t="s">
        <v>73</v>
      </c>
      <c r="AY240" s="267" t="s">
        <v>164</v>
      </c>
    </row>
    <row r="241" s="15" customFormat="1">
      <c r="A241" s="15"/>
      <c r="B241" s="268"/>
      <c r="C241" s="269"/>
      <c r="D241" s="240" t="s">
        <v>177</v>
      </c>
      <c r="E241" s="270" t="s">
        <v>1</v>
      </c>
      <c r="F241" s="271" t="s">
        <v>182</v>
      </c>
      <c r="G241" s="269"/>
      <c r="H241" s="272">
        <v>77</v>
      </c>
      <c r="I241" s="273"/>
      <c r="J241" s="269"/>
      <c r="K241" s="269"/>
      <c r="L241" s="274"/>
      <c r="M241" s="275"/>
      <c r="N241" s="276"/>
      <c r="O241" s="276"/>
      <c r="P241" s="276"/>
      <c r="Q241" s="276"/>
      <c r="R241" s="276"/>
      <c r="S241" s="276"/>
      <c r="T241" s="27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8" t="s">
        <v>177</v>
      </c>
      <c r="AU241" s="278" t="s">
        <v>82</v>
      </c>
      <c r="AV241" s="15" t="s">
        <v>171</v>
      </c>
      <c r="AW241" s="15" t="s">
        <v>30</v>
      </c>
      <c r="AX241" s="15" t="s">
        <v>80</v>
      </c>
      <c r="AY241" s="278" t="s">
        <v>164</v>
      </c>
    </row>
    <row r="242" s="12" customFormat="1" ht="22.8" customHeight="1">
      <c r="A242" s="12"/>
      <c r="B242" s="211"/>
      <c r="C242" s="212"/>
      <c r="D242" s="213" t="s">
        <v>72</v>
      </c>
      <c r="E242" s="225" t="s">
        <v>82</v>
      </c>
      <c r="F242" s="225" t="s">
        <v>250</v>
      </c>
      <c r="G242" s="212"/>
      <c r="H242" s="212"/>
      <c r="I242" s="215"/>
      <c r="J242" s="226">
        <f>BK242</f>
        <v>0</v>
      </c>
      <c r="K242" s="212"/>
      <c r="L242" s="217"/>
      <c r="M242" s="218"/>
      <c r="N242" s="219"/>
      <c r="O242" s="219"/>
      <c r="P242" s="220">
        <f>SUM(P243:P283)</f>
        <v>0</v>
      </c>
      <c r="Q242" s="219"/>
      <c r="R242" s="220">
        <f>SUM(R243:R283)</f>
        <v>12.404732876000001</v>
      </c>
      <c r="S242" s="219"/>
      <c r="T242" s="221">
        <f>SUM(T243:T283)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2" t="s">
        <v>80</v>
      </c>
      <c r="AT242" s="223" t="s">
        <v>72</v>
      </c>
      <c r="AU242" s="223" t="s">
        <v>80</v>
      </c>
      <c r="AY242" s="222" t="s">
        <v>164</v>
      </c>
      <c r="BK242" s="224">
        <f>SUM(BK243:BK283)</f>
        <v>0</v>
      </c>
    </row>
    <row r="243" s="2" customFormat="1" ht="24.15" customHeight="1">
      <c r="A243" s="38"/>
      <c r="B243" s="39"/>
      <c r="C243" s="227" t="s">
        <v>316</v>
      </c>
      <c r="D243" s="227" t="s">
        <v>166</v>
      </c>
      <c r="E243" s="228" t="s">
        <v>1317</v>
      </c>
      <c r="F243" s="229" t="s">
        <v>1318</v>
      </c>
      <c r="G243" s="230" t="s">
        <v>202</v>
      </c>
      <c r="H243" s="231">
        <v>0.67200000000000004</v>
      </c>
      <c r="I243" s="232"/>
      <c r="J243" s="233">
        <f>ROUND(I243*H243,2)</f>
        <v>0</v>
      </c>
      <c r="K243" s="229" t="s">
        <v>170</v>
      </c>
      <c r="L243" s="44"/>
      <c r="M243" s="234" t="s">
        <v>1</v>
      </c>
      <c r="N243" s="235" t="s">
        <v>38</v>
      </c>
      <c r="O243" s="91"/>
      <c r="P243" s="236">
        <f>O243*H243</f>
        <v>0</v>
      </c>
      <c r="Q243" s="236">
        <v>2.1600000000000001</v>
      </c>
      <c r="R243" s="236">
        <f>Q243*H243</f>
        <v>1.4515200000000001</v>
      </c>
      <c r="S243" s="236">
        <v>0</v>
      </c>
      <c r="T243" s="23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171</v>
      </c>
      <c r="AT243" s="238" t="s">
        <v>166</v>
      </c>
      <c r="AU243" s="238" t="s">
        <v>82</v>
      </c>
      <c r="AY243" s="17" t="s">
        <v>164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80</v>
      </c>
      <c r="BK243" s="239">
        <f>ROUND(I243*H243,2)</f>
        <v>0</v>
      </c>
      <c r="BL243" s="17" t="s">
        <v>171</v>
      </c>
      <c r="BM243" s="238" t="s">
        <v>1319</v>
      </c>
    </row>
    <row r="244" s="2" customFormat="1">
      <c r="A244" s="38"/>
      <c r="B244" s="39"/>
      <c r="C244" s="40"/>
      <c r="D244" s="240" t="s">
        <v>173</v>
      </c>
      <c r="E244" s="40"/>
      <c r="F244" s="241" t="s">
        <v>1320</v>
      </c>
      <c r="G244" s="40"/>
      <c r="H244" s="40"/>
      <c r="I244" s="242"/>
      <c r="J244" s="40"/>
      <c r="K244" s="40"/>
      <c r="L244" s="44"/>
      <c r="M244" s="243"/>
      <c r="N244" s="244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173</v>
      </c>
      <c r="AU244" s="17" t="s">
        <v>82</v>
      </c>
    </row>
    <row r="245" s="2" customFormat="1">
      <c r="A245" s="38"/>
      <c r="B245" s="39"/>
      <c r="C245" s="40"/>
      <c r="D245" s="245" t="s">
        <v>175</v>
      </c>
      <c r="E245" s="40"/>
      <c r="F245" s="246" t="s">
        <v>1321</v>
      </c>
      <c r="G245" s="40"/>
      <c r="H245" s="40"/>
      <c r="I245" s="242"/>
      <c r="J245" s="40"/>
      <c r="K245" s="40"/>
      <c r="L245" s="44"/>
      <c r="M245" s="243"/>
      <c r="N245" s="244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175</v>
      </c>
      <c r="AU245" s="17" t="s">
        <v>82</v>
      </c>
    </row>
    <row r="246" s="13" customFormat="1">
      <c r="A246" s="13"/>
      <c r="B246" s="247"/>
      <c r="C246" s="248"/>
      <c r="D246" s="240" t="s">
        <v>177</v>
      </c>
      <c r="E246" s="249" t="s">
        <v>1</v>
      </c>
      <c r="F246" s="250" t="s">
        <v>1322</v>
      </c>
      <c r="G246" s="248"/>
      <c r="H246" s="249" t="s">
        <v>1</v>
      </c>
      <c r="I246" s="251"/>
      <c r="J246" s="248"/>
      <c r="K246" s="248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177</v>
      </c>
      <c r="AU246" s="256" t="s">
        <v>82</v>
      </c>
      <c r="AV246" s="13" t="s">
        <v>80</v>
      </c>
      <c r="AW246" s="13" t="s">
        <v>30</v>
      </c>
      <c r="AX246" s="13" t="s">
        <v>73</v>
      </c>
      <c r="AY246" s="256" t="s">
        <v>164</v>
      </c>
    </row>
    <row r="247" s="14" customFormat="1">
      <c r="A247" s="14"/>
      <c r="B247" s="257"/>
      <c r="C247" s="258"/>
      <c r="D247" s="240" t="s">
        <v>177</v>
      </c>
      <c r="E247" s="259" t="s">
        <v>1</v>
      </c>
      <c r="F247" s="260" t="s">
        <v>1323</v>
      </c>
      <c r="G247" s="258"/>
      <c r="H247" s="261">
        <v>0.67200000000000004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177</v>
      </c>
      <c r="AU247" s="267" t="s">
        <v>82</v>
      </c>
      <c r="AV247" s="14" t="s">
        <v>82</v>
      </c>
      <c r="AW247" s="14" t="s">
        <v>30</v>
      </c>
      <c r="AX247" s="14" t="s">
        <v>73</v>
      </c>
      <c r="AY247" s="267" t="s">
        <v>164</v>
      </c>
    </row>
    <row r="248" s="15" customFormat="1">
      <c r="A248" s="15"/>
      <c r="B248" s="268"/>
      <c r="C248" s="269"/>
      <c r="D248" s="240" t="s">
        <v>177</v>
      </c>
      <c r="E248" s="270" t="s">
        <v>1</v>
      </c>
      <c r="F248" s="271" t="s">
        <v>182</v>
      </c>
      <c r="G248" s="269"/>
      <c r="H248" s="272">
        <v>0.67200000000000004</v>
      </c>
      <c r="I248" s="273"/>
      <c r="J248" s="269"/>
      <c r="K248" s="269"/>
      <c r="L248" s="274"/>
      <c r="M248" s="275"/>
      <c r="N248" s="276"/>
      <c r="O248" s="276"/>
      <c r="P248" s="276"/>
      <c r="Q248" s="276"/>
      <c r="R248" s="276"/>
      <c r="S248" s="276"/>
      <c r="T248" s="27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8" t="s">
        <v>177</v>
      </c>
      <c r="AU248" s="278" t="s">
        <v>82</v>
      </c>
      <c r="AV248" s="15" t="s">
        <v>171</v>
      </c>
      <c r="AW248" s="15" t="s">
        <v>30</v>
      </c>
      <c r="AX248" s="15" t="s">
        <v>80</v>
      </c>
      <c r="AY248" s="278" t="s">
        <v>164</v>
      </c>
    </row>
    <row r="249" s="2" customFormat="1" ht="24.15" customHeight="1">
      <c r="A249" s="38"/>
      <c r="B249" s="39"/>
      <c r="C249" s="227" t="s">
        <v>324</v>
      </c>
      <c r="D249" s="227" t="s">
        <v>166</v>
      </c>
      <c r="E249" s="228" t="s">
        <v>1324</v>
      </c>
      <c r="F249" s="229" t="s">
        <v>1325</v>
      </c>
      <c r="G249" s="230" t="s">
        <v>202</v>
      </c>
      <c r="H249" s="231">
        <v>1.6399999999999999</v>
      </c>
      <c r="I249" s="232"/>
      <c r="J249" s="233">
        <f>ROUND(I249*H249,2)</f>
        <v>0</v>
      </c>
      <c r="K249" s="229" t="s">
        <v>170</v>
      </c>
      <c r="L249" s="44"/>
      <c r="M249" s="234" t="s">
        <v>1</v>
      </c>
      <c r="N249" s="235" t="s">
        <v>38</v>
      </c>
      <c r="O249" s="91"/>
      <c r="P249" s="236">
        <f>O249*H249</f>
        <v>0</v>
      </c>
      <c r="Q249" s="236">
        <v>2.550538</v>
      </c>
      <c r="R249" s="236">
        <f>Q249*H249</f>
        <v>4.18288232</v>
      </c>
      <c r="S249" s="236">
        <v>0</v>
      </c>
      <c r="T249" s="23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8" t="s">
        <v>171</v>
      </c>
      <c r="AT249" s="238" t="s">
        <v>166</v>
      </c>
      <c r="AU249" s="238" t="s">
        <v>82</v>
      </c>
      <c r="AY249" s="17" t="s">
        <v>164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7" t="s">
        <v>80</v>
      </c>
      <c r="BK249" s="239">
        <f>ROUND(I249*H249,2)</f>
        <v>0</v>
      </c>
      <c r="BL249" s="17" t="s">
        <v>171</v>
      </c>
      <c r="BM249" s="238" t="s">
        <v>1326</v>
      </c>
    </row>
    <row r="250" s="2" customFormat="1">
      <c r="A250" s="38"/>
      <c r="B250" s="39"/>
      <c r="C250" s="40"/>
      <c r="D250" s="240" t="s">
        <v>173</v>
      </c>
      <c r="E250" s="40"/>
      <c r="F250" s="241" t="s">
        <v>1327</v>
      </c>
      <c r="G250" s="40"/>
      <c r="H250" s="40"/>
      <c r="I250" s="242"/>
      <c r="J250" s="40"/>
      <c r="K250" s="40"/>
      <c r="L250" s="44"/>
      <c r="M250" s="243"/>
      <c r="N250" s="244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173</v>
      </c>
      <c r="AU250" s="17" t="s">
        <v>82</v>
      </c>
    </row>
    <row r="251" s="2" customFormat="1">
      <c r="A251" s="38"/>
      <c r="B251" s="39"/>
      <c r="C251" s="40"/>
      <c r="D251" s="245" t="s">
        <v>175</v>
      </c>
      <c r="E251" s="40"/>
      <c r="F251" s="246" t="s">
        <v>1328</v>
      </c>
      <c r="G251" s="40"/>
      <c r="H251" s="40"/>
      <c r="I251" s="242"/>
      <c r="J251" s="40"/>
      <c r="K251" s="40"/>
      <c r="L251" s="44"/>
      <c r="M251" s="243"/>
      <c r="N251" s="244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175</v>
      </c>
      <c r="AU251" s="17" t="s">
        <v>82</v>
      </c>
    </row>
    <row r="252" s="14" customFormat="1">
      <c r="A252" s="14"/>
      <c r="B252" s="257"/>
      <c r="C252" s="258"/>
      <c r="D252" s="240" t="s">
        <v>177</v>
      </c>
      <c r="E252" s="259" t="s">
        <v>1</v>
      </c>
      <c r="F252" s="260" t="s">
        <v>1329</v>
      </c>
      <c r="G252" s="258"/>
      <c r="H252" s="261">
        <v>1.6399999999999999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7" t="s">
        <v>177</v>
      </c>
      <c r="AU252" s="267" t="s">
        <v>82</v>
      </c>
      <c r="AV252" s="14" t="s">
        <v>82</v>
      </c>
      <c r="AW252" s="14" t="s">
        <v>30</v>
      </c>
      <c r="AX252" s="14" t="s">
        <v>73</v>
      </c>
      <c r="AY252" s="267" t="s">
        <v>164</v>
      </c>
    </row>
    <row r="253" s="15" customFormat="1">
      <c r="A253" s="15"/>
      <c r="B253" s="268"/>
      <c r="C253" s="269"/>
      <c r="D253" s="240" t="s">
        <v>177</v>
      </c>
      <c r="E253" s="270" t="s">
        <v>1</v>
      </c>
      <c r="F253" s="271" t="s">
        <v>182</v>
      </c>
      <c r="G253" s="269"/>
      <c r="H253" s="272">
        <v>1.6399999999999999</v>
      </c>
      <c r="I253" s="273"/>
      <c r="J253" s="269"/>
      <c r="K253" s="269"/>
      <c r="L253" s="274"/>
      <c r="M253" s="275"/>
      <c r="N253" s="276"/>
      <c r="O253" s="276"/>
      <c r="P253" s="276"/>
      <c r="Q253" s="276"/>
      <c r="R253" s="276"/>
      <c r="S253" s="276"/>
      <c r="T253" s="27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8" t="s">
        <v>177</v>
      </c>
      <c r="AU253" s="278" t="s">
        <v>82</v>
      </c>
      <c r="AV253" s="15" t="s">
        <v>171</v>
      </c>
      <c r="AW253" s="15" t="s">
        <v>30</v>
      </c>
      <c r="AX253" s="15" t="s">
        <v>80</v>
      </c>
      <c r="AY253" s="278" t="s">
        <v>164</v>
      </c>
    </row>
    <row r="254" s="2" customFormat="1" ht="37.8" customHeight="1">
      <c r="A254" s="38"/>
      <c r="B254" s="39"/>
      <c r="C254" s="227" t="s">
        <v>338</v>
      </c>
      <c r="D254" s="227" t="s">
        <v>166</v>
      </c>
      <c r="E254" s="228" t="s">
        <v>1330</v>
      </c>
      <c r="F254" s="229" t="s">
        <v>1331</v>
      </c>
      <c r="G254" s="230" t="s">
        <v>202</v>
      </c>
      <c r="H254" s="231">
        <v>0.029000000000000001</v>
      </c>
      <c r="I254" s="232"/>
      <c r="J254" s="233">
        <f>ROUND(I254*H254,2)</f>
        <v>0</v>
      </c>
      <c r="K254" s="229" t="s">
        <v>170</v>
      </c>
      <c r="L254" s="44"/>
      <c r="M254" s="234" t="s">
        <v>1</v>
      </c>
      <c r="N254" s="235" t="s">
        <v>38</v>
      </c>
      <c r="O254" s="91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171</v>
      </c>
      <c r="AT254" s="238" t="s">
        <v>166</v>
      </c>
      <c r="AU254" s="238" t="s">
        <v>82</v>
      </c>
      <c r="AY254" s="17" t="s">
        <v>164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80</v>
      </c>
      <c r="BK254" s="239">
        <f>ROUND(I254*H254,2)</f>
        <v>0</v>
      </c>
      <c r="BL254" s="17" t="s">
        <v>171</v>
      </c>
      <c r="BM254" s="238" t="s">
        <v>1332</v>
      </c>
    </row>
    <row r="255" s="2" customFormat="1">
      <c r="A255" s="38"/>
      <c r="B255" s="39"/>
      <c r="C255" s="40"/>
      <c r="D255" s="240" t="s">
        <v>173</v>
      </c>
      <c r="E255" s="40"/>
      <c r="F255" s="241" t="s">
        <v>1333</v>
      </c>
      <c r="G255" s="40"/>
      <c r="H255" s="40"/>
      <c r="I255" s="242"/>
      <c r="J255" s="40"/>
      <c r="K255" s="40"/>
      <c r="L255" s="44"/>
      <c r="M255" s="243"/>
      <c r="N255" s="244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173</v>
      </c>
      <c r="AU255" s="17" t="s">
        <v>82</v>
      </c>
    </row>
    <row r="256" s="2" customFormat="1">
      <c r="A256" s="38"/>
      <c r="B256" s="39"/>
      <c r="C256" s="40"/>
      <c r="D256" s="245" t="s">
        <v>175</v>
      </c>
      <c r="E256" s="40"/>
      <c r="F256" s="246" t="s">
        <v>1334</v>
      </c>
      <c r="G256" s="40"/>
      <c r="H256" s="40"/>
      <c r="I256" s="242"/>
      <c r="J256" s="40"/>
      <c r="K256" s="40"/>
      <c r="L256" s="44"/>
      <c r="M256" s="243"/>
      <c r="N256" s="244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175</v>
      </c>
      <c r="AU256" s="17" t="s">
        <v>82</v>
      </c>
    </row>
    <row r="257" s="2" customFormat="1" ht="16.5" customHeight="1">
      <c r="A257" s="38"/>
      <c r="B257" s="39"/>
      <c r="C257" s="227" t="s">
        <v>345</v>
      </c>
      <c r="D257" s="227" t="s">
        <v>166</v>
      </c>
      <c r="E257" s="228" t="s">
        <v>266</v>
      </c>
      <c r="F257" s="229" t="s">
        <v>267</v>
      </c>
      <c r="G257" s="230" t="s">
        <v>169</v>
      </c>
      <c r="H257" s="231">
        <v>4.9199999999999999</v>
      </c>
      <c r="I257" s="232"/>
      <c r="J257" s="233">
        <f>ROUND(I257*H257,2)</f>
        <v>0</v>
      </c>
      <c r="K257" s="229" t="s">
        <v>170</v>
      </c>
      <c r="L257" s="44"/>
      <c r="M257" s="234" t="s">
        <v>1</v>
      </c>
      <c r="N257" s="235" t="s">
        <v>38</v>
      </c>
      <c r="O257" s="91"/>
      <c r="P257" s="236">
        <f>O257*H257</f>
        <v>0</v>
      </c>
      <c r="Q257" s="236">
        <v>0.0014357</v>
      </c>
      <c r="R257" s="236">
        <f>Q257*H257</f>
        <v>0.007063644</v>
      </c>
      <c r="S257" s="236">
        <v>0</v>
      </c>
      <c r="T257" s="23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8" t="s">
        <v>171</v>
      </c>
      <c r="AT257" s="238" t="s">
        <v>166</v>
      </c>
      <c r="AU257" s="238" t="s">
        <v>82</v>
      </c>
      <c r="AY257" s="17" t="s">
        <v>164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7" t="s">
        <v>80</v>
      </c>
      <c r="BK257" s="239">
        <f>ROUND(I257*H257,2)</f>
        <v>0</v>
      </c>
      <c r="BL257" s="17" t="s">
        <v>171</v>
      </c>
      <c r="BM257" s="238" t="s">
        <v>1335</v>
      </c>
    </row>
    <row r="258" s="2" customFormat="1">
      <c r="A258" s="38"/>
      <c r="B258" s="39"/>
      <c r="C258" s="40"/>
      <c r="D258" s="240" t="s">
        <v>173</v>
      </c>
      <c r="E258" s="40"/>
      <c r="F258" s="241" t="s">
        <v>269</v>
      </c>
      <c r="G258" s="40"/>
      <c r="H258" s="40"/>
      <c r="I258" s="242"/>
      <c r="J258" s="40"/>
      <c r="K258" s="40"/>
      <c r="L258" s="44"/>
      <c r="M258" s="243"/>
      <c r="N258" s="244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173</v>
      </c>
      <c r="AU258" s="17" t="s">
        <v>82</v>
      </c>
    </row>
    <row r="259" s="2" customFormat="1">
      <c r="A259" s="38"/>
      <c r="B259" s="39"/>
      <c r="C259" s="40"/>
      <c r="D259" s="245" t="s">
        <v>175</v>
      </c>
      <c r="E259" s="40"/>
      <c r="F259" s="246" t="s">
        <v>270</v>
      </c>
      <c r="G259" s="40"/>
      <c r="H259" s="40"/>
      <c r="I259" s="242"/>
      <c r="J259" s="40"/>
      <c r="K259" s="40"/>
      <c r="L259" s="44"/>
      <c r="M259" s="243"/>
      <c r="N259" s="244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175</v>
      </c>
      <c r="AU259" s="17" t="s">
        <v>82</v>
      </c>
    </row>
    <row r="260" s="14" customFormat="1">
      <c r="A260" s="14"/>
      <c r="B260" s="257"/>
      <c r="C260" s="258"/>
      <c r="D260" s="240" t="s">
        <v>177</v>
      </c>
      <c r="E260" s="259" t="s">
        <v>1</v>
      </c>
      <c r="F260" s="260" t="s">
        <v>1336</v>
      </c>
      <c r="G260" s="258"/>
      <c r="H260" s="261">
        <v>3.2799999999999998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7" t="s">
        <v>177</v>
      </c>
      <c r="AU260" s="267" t="s">
        <v>82</v>
      </c>
      <c r="AV260" s="14" t="s">
        <v>82</v>
      </c>
      <c r="AW260" s="14" t="s">
        <v>30</v>
      </c>
      <c r="AX260" s="14" t="s">
        <v>73</v>
      </c>
      <c r="AY260" s="267" t="s">
        <v>164</v>
      </c>
    </row>
    <row r="261" s="14" customFormat="1">
      <c r="A261" s="14"/>
      <c r="B261" s="257"/>
      <c r="C261" s="258"/>
      <c r="D261" s="240" t="s">
        <v>177</v>
      </c>
      <c r="E261" s="259" t="s">
        <v>1</v>
      </c>
      <c r="F261" s="260" t="s">
        <v>1329</v>
      </c>
      <c r="G261" s="258"/>
      <c r="H261" s="261">
        <v>1.6399999999999999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7" t="s">
        <v>177</v>
      </c>
      <c r="AU261" s="267" t="s">
        <v>82</v>
      </c>
      <c r="AV261" s="14" t="s">
        <v>82</v>
      </c>
      <c r="AW261" s="14" t="s">
        <v>30</v>
      </c>
      <c r="AX261" s="14" t="s">
        <v>73</v>
      </c>
      <c r="AY261" s="267" t="s">
        <v>164</v>
      </c>
    </row>
    <row r="262" s="15" customFormat="1">
      <c r="A262" s="15"/>
      <c r="B262" s="268"/>
      <c r="C262" s="269"/>
      <c r="D262" s="240" t="s">
        <v>177</v>
      </c>
      <c r="E262" s="270" t="s">
        <v>1</v>
      </c>
      <c r="F262" s="271" t="s">
        <v>182</v>
      </c>
      <c r="G262" s="269"/>
      <c r="H262" s="272">
        <v>4.9199999999999999</v>
      </c>
      <c r="I262" s="273"/>
      <c r="J262" s="269"/>
      <c r="K262" s="269"/>
      <c r="L262" s="274"/>
      <c r="M262" s="275"/>
      <c r="N262" s="276"/>
      <c r="O262" s="276"/>
      <c r="P262" s="276"/>
      <c r="Q262" s="276"/>
      <c r="R262" s="276"/>
      <c r="S262" s="276"/>
      <c r="T262" s="277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8" t="s">
        <v>177</v>
      </c>
      <c r="AU262" s="278" t="s">
        <v>82</v>
      </c>
      <c r="AV262" s="15" t="s">
        <v>171</v>
      </c>
      <c r="AW262" s="15" t="s">
        <v>30</v>
      </c>
      <c r="AX262" s="15" t="s">
        <v>80</v>
      </c>
      <c r="AY262" s="278" t="s">
        <v>164</v>
      </c>
    </row>
    <row r="263" s="2" customFormat="1" ht="16.5" customHeight="1">
      <c r="A263" s="38"/>
      <c r="B263" s="39"/>
      <c r="C263" s="227" t="s">
        <v>7</v>
      </c>
      <c r="D263" s="227" t="s">
        <v>166</v>
      </c>
      <c r="E263" s="228" t="s">
        <v>276</v>
      </c>
      <c r="F263" s="229" t="s">
        <v>277</v>
      </c>
      <c r="G263" s="230" t="s">
        <v>169</v>
      </c>
      <c r="H263" s="231">
        <v>4.9199999999999999</v>
      </c>
      <c r="I263" s="232"/>
      <c r="J263" s="233">
        <f>ROUND(I263*H263,2)</f>
        <v>0</v>
      </c>
      <c r="K263" s="229" t="s">
        <v>170</v>
      </c>
      <c r="L263" s="44"/>
      <c r="M263" s="234" t="s">
        <v>1</v>
      </c>
      <c r="N263" s="235" t="s">
        <v>38</v>
      </c>
      <c r="O263" s="91"/>
      <c r="P263" s="236">
        <f>O263*H263</f>
        <v>0</v>
      </c>
      <c r="Q263" s="236">
        <v>3.6000000000000001E-05</v>
      </c>
      <c r="R263" s="236">
        <f>Q263*H263</f>
        <v>0.00017712000000000001</v>
      </c>
      <c r="S263" s="236">
        <v>0</v>
      </c>
      <c r="T263" s="23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171</v>
      </c>
      <c r="AT263" s="238" t="s">
        <v>166</v>
      </c>
      <c r="AU263" s="238" t="s">
        <v>82</v>
      </c>
      <c r="AY263" s="17" t="s">
        <v>164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80</v>
      </c>
      <c r="BK263" s="239">
        <f>ROUND(I263*H263,2)</f>
        <v>0</v>
      </c>
      <c r="BL263" s="17" t="s">
        <v>171</v>
      </c>
      <c r="BM263" s="238" t="s">
        <v>1337</v>
      </c>
    </row>
    <row r="264" s="2" customFormat="1">
      <c r="A264" s="38"/>
      <c r="B264" s="39"/>
      <c r="C264" s="40"/>
      <c r="D264" s="240" t="s">
        <v>173</v>
      </c>
      <c r="E264" s="40"/>
      <c r="F264" s="241" t="s">
        <v>279</v>
      </c>
      <c r="G264" s="40"/>
      <c r="H264" s="40"/>
      <c r="I264" s="242"/>
      <c r="J264" s="40"/>
      <c r="K264" s="40"/>
      <c r="L264" s="44"/>
      <c r="M264" s="243"/>
      <c r="N264" s="244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173</v>
      </c>
      <c r="AU264" s="17" t="s">
        <v>82</v>
      </c>
    </row>
    <row r="265" s="2" customFormat="1">
      <c r="A265" s="38"/>
      <c r="B265" s="39"/>
      <c r="C265" s="40"/>
      <c r="D265" s="245" t="s">
        <v>175</v>
      </c>
      <c r="E265" s="40"/>
      <c r="F265" s="246" t="s">
        <v>280</v>
      </c>
      <c r="G265" s="40"/>
      <c r="H265" s="40"/>
      <c r="I265" s="242"/>
      <c r="J265" s="40"/>
      <c r="K265" s="40"/>
      <c r="L265" s="44"/>
      <c r="M265" s="243"/>
      <c r="N265" s="244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175</v>
      </c>
      <c r="AU265" s="17" t="s">
        <v>82</v>
      </c>
    </row>
    <row r="266" s="2" customFormat="1" ht="21.75" customHeight="1">
      <c r="A266" s="38"/>
      <c r="B266" s="39"/>
      <c r="C266" s="227" t="s">
        <v>360</v>
      </c>
      <c r="D266" s="227" t="s">
        <v>166</v>
      </c>
      <c r="E266" s="228" t="s">
        <v>1338</v>
      </c>
      <c r="F266" s="229" t="s">
        <v>1339</v>
      </c>
      <c r="G266" s="230" t="s">
        <v>202</v>
      </c>
      <c r="H266" s="231">
        <v>2.6400000000000001</v>
      </c>
      <c r="I266" s="232"/>
      <c r="J266" s="233">
        <f>ROUND(I266*H266,2)</f>
        <v>0</v>
      </c>
      <c r="K266" s="229" t="s">
        <v>170</v>
      </c>
      <c r="L266" s="44"/>
      <c r="M266" s="234" t="s">
        <v>1</v>
      </c>
      <c r="N266" s="235" t="s">
        <v>38</v>
      </c>
      <c r="O266" s="91"/>
      <c r="P266" s="236">
        <f>O266*H266</f>
        <v>0</v>
      </c>
      <c r="Q266" s="236">
        <v>2.550538</v>
      </c>
      <c r="R266" s="236">
        <f>Q266*H266</f>
        <v>6.7334203200000005</v>
      </c>
      <c r="S266" s="236">
        <v>0</v>
      </c>
      <c r="T266" s="23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171</v>
      </c>
      <c r="AT266" s="238" t="s">
        <v>166</v>
      </c>
      <c r="AU266" s="238" t="s">
        <v>82</v>
      </c>
      <c r="AY266" s="17" t="s">
        <v>164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80</v>
      </c>
      <c r="BK266" s="239">
        <f>ROUND(I266*H266,2)</f>
        <v>0</v>
      </c>
      <c r="BL266" s="17" t="s">
        <v>171</v>
      </c>
      <c r="BM266" s="238" t="s">
        <v>1340</v>
      </c>
    </row>
    <row r="267" s="2" customFormat="1">
      <c r="A267" s="38"/>
      <c r="B267" s="39"/>
      <c r="C267" s="40"/>
      <c r="D267" s="240" t="s">
        <v>173</v>
      </c>
      <c r="E267" s="40"/>
      <c r="F267" s="241" t="s">
        <v>1341</v>
      </c>
      <c r="G267" s="40"/>
      <c r="H267" s="40"/>
      <c r="I267" s="242"/>
      <c r="J267" s="40"/>
      <c r="K267" s="40"/>
      <c r="L267" s="44"/>
      <c r="M267" s="243"/>
      <c r="N267" s="244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173</v>
      </c>
      <c r="AU267" s="17" t="s">
        <v>82</v>
      </c>
    </row>
    <row r="268" s="2" customFormat="1">
      <c r="A268" s="38"/>
      <c r="B268" s="39"/>
      <c r="C268" s="40"/>
      <c r="D268" s="245" t="s">
        <v>175</v>
      </c>
      <c r="E268" s="40"/>
      <c r="F268" s="246" t="s">
        <v>1342</v>
      </c>
      <c r="G268" s="40"/>
      <c r="H268" s="40"/>
      <c r="I268" s="242"/>
      <c r="J268" s="40"/>
      <c r="K268" s="40"/>
      <c r="L268" s="44"/>
      <c r="M268" s="243"/>
      <c r="N268" s="244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175</v>
      </c>
      <c r="AU268" s="17" t="s">
        <v>82</v>
      </c>
    </row>
    <row r="269" s="13" customFormat="1">
      <c r="A269" s="13"/>
      <c r="B269" s="247"/>
      <c r="C269" s="248"/>
      <c r="D269" s="240" t="s">
        <v>177</v>
      </c>
      <c r="E269" s="249" t="s">
        <v>1</v>
      </c>
      <c r="F269" s="250" t="s">
        <v>1343</v>
      </c>
      <c r="G269" s="248"/>
      <c r="H269" s="249" t="s">
        <v>1</v>
      </c>
      <c r="I269" s="251"/>
      <c r="J269" s="248"/>
      <c r="K269" s="248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177</v>
      </c>
      <c r="AU269" s="256" t="s">
        <v>82</v>
      </c>
      <c r="AV269" s="13" t="s">
        <v>80</v>
      </c>
      <c r="AW269" s="13" t="s">
        <v>30</v>
      </c>
      <c r="AX269" s="13" t="s">
        <v>73</v>
      </c>
      <c r="AY269" s="256" t="s">
        <v>164</v>
      </c>
    </row>
    <row r="270" s="14" customFormat="1">
      <c r="A270" s="14"/>
      <c r="B270" s="257"/>
      <c r="C270" s="258"/>
      <c r="D270" s="240" t="s">
        <v>177</v>
      </c>
      <c r="E270" s="259" t="s">
        <v>1</v>
      </c>
      <c r="F270" s="260" t="s">
        <v>1270</v>
      </c>
      <c r="G270" s="258"/>
      <c r="H270" s="261">
        <v>2.6400000000000001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7" t="s">
        <v>177</v>
      </c>
      <c r="AU270" s="267" t="s">
        <v>82</v>
      </c>
      <c r="AV270" s="14" t="s">
        <v>82</v>
      </c>
      <c r="AW270" s="14" t="s">
        <v>30</v>
      </c>
      <c r="AX270" s="14" t="s">
        <v>73</v>
      </c>
      <c r="AY270" s="267" t="s">
        <v>164</v>
      </c>
    </row>
    <row r="271" s="15" customFormat="1">
      <c r="A271" s="15"/>
      <c r="B271" s="268"/>
      <c r="C271" s="269"/>
      <c r="D271" s="240" t="s">
        <v>177</v>
      </c>
      <c r="E271" s="270" t="s">
        <v>1</v>
      </c>
      <c r="F271" s="271" t="s">
        <v>182</v>
      </c>
      <c r="G271" s="269"/>
      <c r="H271" s="272">
        <v>2.6400000000000001</v>
      </c>
      <c r="I271" s="273"/>
      <c r="J271" s="269"/>
      <c r="K271" s="269"/>
      <c r="L271" s="274"/>
      <c r="M271" s="275"/>
      <c r="N271" s="276"/>
      <c r="O271" s="276"/>
      <c r="P271" s="276"/>
      <c r="Q271" s="276"/>
      <c r="R271" s="276"/>
      <c r="S271" s="276"/>
      <c r="T271" s="277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8" t="s">
        <v>177</v>
      </c>
      <c r="AU271" s="278" t="s">
        <v>82</v>
      </c>
      <c r="AV271" s="15" t="s">
        <v>171</v>
      </c>
      <c r="AW271" s="15" t="s">
        <v>30</v>
      </c>
      <c r="AX271" s="15" t="s">
        <v>80</v>
      </c>
      <c r="AY271" s="278" t="s">
        <v>164</v>
      </c>
    </row>
    <row r="272" s="2" customFormat="1" ht="24.15" customHeight="1">
      <c r="A272" s="38"/>
      <c r="B272" s="39"/>
      <c r="C272" s="227" t="s">
        <v>367</v>
      </c>
      <c r="D272" s="227" t="s">
        <v>166</v>
      </c>
      <c r="E272" s="228" t="s">
        <v>1344</v>
      </c>
      <c r="F272" s="229" t="s">
        <v>1345</v>
      </c>
      <c r="G272" s="230" t="s">
        <v>202</v>
      </c>
      <c r="H272" s="231">
        <v>0.029000000000000001</v>
      </c>
      <c r="I272" s="232"/>
      <c r="J272" s="233">
        <f>ROUND(I272*H272,2)</f>
        <v>0</v>
      </c>
      <c r="K272" s="229" t="s">
        <v>170</v>
      </c>
      <c r="L272" s="44"/>
      <c r="M272" s="234" t="s">
        <v>1</v>
      </c>
      <c r="N272" s="235" t="s">
        <v>38</v>
      </c>
      <c r="O272" s="91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8" t="s">
        <v>171</v>
      </c>
      <c r="AT272" s="238" t="s">
        <v>166</v>
      </c>
      <c r="AU272" s="238" t="s">
        <v>82</v>
      </c>
      <c r="AY272" s="17" t="s">
        <v>164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7" t="s">
        <v>80</v>
      </c>
      <c r="BK272" s="239">
        <f>ROUND(I272*H272,2)</f>
        <v>0</v>
      </c>
      <c r="BL272" s="17" t="s">
        <v>171</v>
      </c>
      <c r="BM272" s="238" t="s">
        <v>1346</v>
      </c>
    </row>
    <row r="273" s="2" customFormat="1">
      <c r="A273" s="38"/>
      <c r="B273" s="39"/>
      <c r="C273" s="40"/>
      <c r="D273" s="240" t="s">
        <v>173</v>
      </c>
      <c r="E273" s="40"/>
      <c r="F273" s="241" t="s">
        <v>263</v>
      </c>
      <c r="G273" s="40"/>
      <c r="H273" s="40"/>
      <c r="I273" s="242"/>
      <c r="J273" s="40"/>
      <c r="K273" s="40"/>
      <c r="L273" s="44"/>
      <c r="M273" s="243"/>
      <c r="N273" s="244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173</v>
      </c>
      <c r="AU273" s="17" t="s">
        <v>82</v>
      </c>
    </row>
    <row r="274" s="2" customFormat="1">
      <c r="A274" s="38"/>
      <c r="B274" s="39"/>
      <c r="C274" s="40"/>
      <c r="D274" s="245" t="s">
        <v>175</v>
      </c>
      <c r="E274" s="40"/>
      <c r="F274" s="246" t="s">
        <v>1347</v>
      </c>
      <c r="G274" s="40"/>
      <c r="H274" s="40"/>
      <c r="I274" s="242"/>
      <c r="J274" s="40"/>
      <c r="K274" s="40"/>
      <c r="L274" s="44"/>
      <c r="M274" s="243"/>
      <c r="N274" s="244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175</v>
      </c>
      <c r="AU274" s="17" t="s">
        <v>82</v>
      </c>
    </row>
    <row r="275" s="2" customFormat="1" ht="16.5" customHeight="1">
      <c r="A275" s="38"/>
      <c r="B275" s="39"/>
      <c r="C275" s="227" t="s">
        <v>374</v>
      </c>
      <c r="D275" s="227" t="s">
        <v>166</v>
      </c>
      <c r="E275" s="228" t="s">
        <v>784</v>
      </c>
      <c r="F275" s="229" t="s">
        <v>785</v>
      </c>
      <c r="G275" s="230" t="s">
        <v>169</v>
      </c>
      <c r="H275" s="231">
        <v>20.16</v>
      </c>
      <c r="I275" s="232"/>
      <c r="J275" s="233">
        <f>ROUND(I275*H275,2)</f>
        <v>0</v>
      </c>
      <c r="K275" s="229" t="s">
        <v>170</v>
      </c>
      <c r="L275" s="44"/>
      <c r="M275" s="234" t="s">
        <v>1</v>
      </c>
      <c r="N275" s="235" t="s">
        <v>38</v>
      </c>
      <c r="O275" s="91"/>
      <c r="P275" s="236">
        <f>O275*H275</f>
        <v>0</v>
      </c>
      <c r="Q275" s="236">
        <v>0.0014357</v>
      </c>
      <c r="R275" s="236">
        <f>Q275*H275</f>
        <v>0.028943712</v>
      </c>
      <c r="S275" s="236">
        <v>0</v>
      </c>
      <c r="T275" s="23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171</v>
      </c>
      <c r="AT275" s="238" t="s">
        <v>166</v>
      </c>
      <c r="AU275" s="238" t="s">
        <v>82</v>
      </c>
      <c r="AY275" s="17" t="s">
        <v>164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80</v>
      </c>
      <c r="BK275" s="239">
        <f>ROUND(I275*H275,2)</f>
        <v>0</v>
      </c>
      <c r="BL275" s="17" t="s">
        <v>171</v>
      </c>
      <c r="BM275" s="238" t="s">
        <v>1348</v>
      </c>
    </row>
    <row r="276" s="2" customFormat="1">
      <c r="A276" s="38"/>
      <c r="B276" s="39"/>
      <c r="C276" s="40"/>
      <c r="D276" s="240" t="s">
        <v>173</v>
      </c>
      <c r="E276" s="40"/>
      <c r="F276" s="241" t="s">
        <v>787</v>
      </c>
      <c r="G276" s="40"/>
      <c r="H276" s="40"/>
      <c r="I276" s="242"/>
      <c r="J276" s="40"/>
      <c r="K276" s="40"/>
      <c r="L276" s="44"/>
      <c r="M276" s="243"/>
      <c r="N276" s="244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173</v>
      </c>
      <c r="AU276" s="17" t="s">
        <v>82</v>
      </c>
    </row>
    <row r="277" s="2" customFormat="1">
      <c r="A277" s="38"/>
      <c r="B277" s="39"/>
      <c r="C277" s="40"/>
      <c r="D277" s="245" t="s">
        <v>175</v>
      </c>
      <c r="E277" s="40"/>
      <c r="F277" s="246" t="s">
        <v>788</v>
      </c>
      <c r="G277" s="40"/>
      <c r="H277" s="40"/>
      <c r="I277" s="242"/>
      <c r="J277" s="40"/>
      <c r="K277" s="40"/>
      <c r="L277" s="44"/>
      <c r="M277" s="243"/>
      <c r="N277" s="244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175</v>
      </c>
      <c r="AU277" s="17" t="s">
        <v>82</v>
      </c>
    </row>
    <row r="278" s="14" customFormat="1">
      <c r="A278" s="14"/>
      <c r="B278" s="257"/>
      <c r="C278" s="258"/>
      <c r="D278" s="240" t="s">
        <v>177</v>
      </c>
      <c r="E278" s="259" t="s">
        <v>1</v>
      </c>
      <c r="F278" s="260" t="s">
        <v>1349</v>
      </c>
      <c r="G278" s="258"/>
      <c r="H278" s="261">
        <v>9.5999999999999996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7" t="s">
        <v>177</v>
      </c>
      <c r="AU278" s="267" t="s">
        <v>82</v>
      </c>
      <c r="AV278" s="14" t="s">
        <v>82</v>
      </c>
      <c r="AW278" s="14" t="s">
        <v>30</v>
      </c>
      <c r="AX278" s="14" t="s">
        <v>73</v>
      </c>
      <c r="AY278" s="267" t="s">
        <v>164</v>
      </c>
    </row>
    <row r="279" s="14" customFormat="1">
      <c r="A279" s="14"/>
      <c r="B279" s="257"/>
      <c r="C279" s="258"/>
      <c r="D279" s="240" t="s">
        <v>177</v>
      </c>
      <c r="E279" s="259" t="s">
        <v>1</v>
      </c>
      <c r="F279" s="260" t="s">
        <v>1350</v>
      </c>
      <c r="G279" s="258"/>
      <c r="H279" s="261">
        <v>10.560000000000001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7" t="s">
        <v>177</v>
      </c>
      <c r="AU279" s="267" t="s">
        <v>82</v>
      </c>
      <c r="AV279" s="14" t="s">
        <v>82</v>
      </c>
      <c r="AW279" s="14" t="s">
        <v>30</v>
      </c>
      <c r="AX279" s="14" t="s">
        <v>73</v>
      </c>
      <c r="AY279" s="267" t="s">
        <v>164</v>
      </c>
    </row>
    <row r="280" s="15" customFormat="1">
      <c r="A280" s="15"/>
      <c r="B280" s="268"/>
      <c r="C280" s="269"/>
      <c r="D280" s="240" t="s">
        <v>177</v>
      </c>
      <c r="E280" s="270" t="s">
        <v>1</v>
      </c>
      <c r="F280" s="271" t="s">
        <v>182</v>
      </c>
      <c r="G280" s="269"/>
      <c r="H280" s="272">
        <v>20.16</v>
      </c>
      <c r="I280" s="273"/>
      <c r="J280" s="269"/>
      <c r="K280" s="269"/>
      <c r="L280" s="274"/>
      <c r="M280" s="275"/>
      <c r="N280" s="276"/>
      <c r="O280" s="276"/>
      <c r="P280" s="276"/>
      <c r="Q280" s="276"/>
      <c r="R280" s="276"/>
      <c r="S280" s="276"/>
      <c r="T280" s="27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8" t="s">
        <v>177</v>
      </c>
      <c r="AU280" s="278" t="s">
        <v>82</v>
      </c>
      <c r="AV280" s="15" t="s">
        <v>171</v>
      </c>
      <c r="AW280" s="15" t="s">
        <v>30</v>
      </c>
      <c r="AX280" s="15" t="s">
        <v>80</v>
      </c>
      <c r="AY280" s="278" t="s">
        <v>164</v>
      </c>
    </row>
    <row r="281" s="2" customFormat="1" ht="16.5" customHeight="1">
      <c r="A281" s="38"/>
      <c r="B281" s="39"/>
      <c r="C281" s="227" t="s">
        <v>391</v>
      </c>
      <c r="D281" s="227" t="s">
        <v>166</v>
      </c>
      <c r="E281" s="228" t="s">
        <v>791</v>
      </c>
      <c r="F281" s="229" t="s">
        <v>792</v>
      </c>
      <c r="G281" s="230" t="s">
        <v>169</v>
      </c>
      <c r="H281" s="231">
        <v>20.16</v>
      </c>
      <c r="I281" s="232"/>
      <c r="J281" s="233">
        <f>ROUND(I281*H281,2)</f>
        <v>0</v>
      </c>
      <c r="K281" s="229" t="s">
        <v>170</v>
      </c>
      <c r="L281" s="44"/>
      <c r="M281" s="234" t="s">
        <v>1</v>
      </c>
      <c r="N281" s="235" t="s">
        <v>38</v>
      </c>
      <c r="O281" s="91"/>
      <c r="P281" s="236">
        <f>O281*H281</f>
        <v>0</v>
      </c>
      <c r="Q281" s="236">
        <v>3.6000000000000001E-05</v>
      </c>
      <c r="R281" s="236">
        <f>Q281*H281</f>
        <v>0.00072575999999999999</v>
      </c>
      <c r="S281" s="236">
        <v>0</v>
      </c>
      <c r="T281" s="23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8" t="s">
        <v>171</v>
      </c>
      <c r="AT281" s="238" t="s">
        <v>166</v>
      </c>
      <c r="AU281" s="238" t="s">
        <v>82</v>
      </c>
      <c r="AY281" s="17" t="s">
        <v>164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7" t="s">
        <v>80</v>
      </c>
      <c r="BK281" s="239">
        <f>ROUND(I281*H281,2)</f>
        <v>0</v>
      </c>
      <c r="BL281" s="17" t="s">
        <v>171</v>
      </c>
      <c r="BM281" s="238" t="s">
        <v>1351</v>
      </c>
    </row>
    <row r="282" s="2" customFormat="1">
      <c r="A282" s="38"/>
      <c r="B282" s="39"/>
      <c r="C282" s="40"/>
      <c r="D282" s="240" t="s">
        <v>173</v>
      </c>
      <c r="E282" s="40"/>
      <c r="F282" s="241" t="s">
        <v>794</v>
      </c>
      <c r="G282" s="40"/>
      <c r="H282" s="40"/>
      <c r="I282" s="242"/>
      <c r="J282" s="40"/>
      <c r="K282" s="40"/>
      <c r="L282" s="44"/>
      <c r="M282" s="243"/>
      <c r="N282" s="244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173</v>
      </c>
      <c r="AU282" s="17" t="s">
        <v>82</v>
      </c>
    </row>
    <row r="283" s="2" customFormat="1">
      <c r="A283" s="38"/>
      <c r="B283" s="39"/>
      <c r="C283" s="40"/>
      <c r="D283" s="245" t="s">
        <v>175</v>
      </c>
      <c r="E283" s="40"/>
      <c r="F283" s="246" t="s">
        <v>795</v>
      </c>
      <c r="G283" s="40"/>
      <c r="H283" s="40"/>
      <c r="I283" s="242"/>
      <c r="J283" s="40"/>
      <c r="K283" s="40"/>
      <c r="L283" s="44"/>
      <c r="M283" s="243"/>
      <c r="N283" s="244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175</v>
      </c>
      <c r="AU283" s="17" t="s">
        <v>82</v>
      </c>
    </row>
    <row r="284" s="12" customFormat="1" ht="22.8" customHeight="1">
      <c r="A284" s="12"/>
      <c r="B284" s="211"/>
      <c r="C284" s="212"/>
      <c r="D284" s="213" t="s">
        <v>72</v>
      </c>
      <c r="E284" s="225" t="s">
        <v>111</v>
      </c>
      <c r="F284" s="225" t="s">
        <v>281</v>
      </c>
      <c r="G284" s="212"/>
      <c r="H284" s="212"/>
      <c r="I284" s="215"/>
      <c r="J284" s="226">
        <f>BK284</f>
        <v>0</v>
      </c>
      <c r="K284" s="212"/>
      <c r="L284" s="217"/>
      <c r="M284" s="218"/>
      <c r="N284" s="219"/>
      <c r="O284" s="219"/>
      <c r="P284" s="220">
        <f>SUM(P285:P295)</f>
        <v>0</v>
      </c>
      <c r="Q284" s="219"/>
      <c r="R284" s="220">
        <f>SUM(R285:R295)</f>
        <v>48.176914740000001</v>
      </c>
      <c r="S284" s="219"/>
      <c r="T284" s="221">
        <f>SUM(T285:T295)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2" t="s">
        <v>80</v>
      </c>
      <c r="AT284" s="223" t="s">
        <v>72</v>
      </c>
      <c r="AU284" s="223" t="s">
        <v>80</v>
      </c>
      <c r="AY284" s="222" t="s">
        <v>164</v>
      </c>
      <c r="BK284" s="224">
        <f>SUM(BK285:BK295)</f>
        <v>0</v>
      </c>
    </row>
    <row r="285" s="2" customFormat="1" ht="24.15" customHeight="1">
      <c r="A285" s="38"/>
      <c r="B285" s="39"/>
      <c r="C285" s="227" t="s">
        <v>402</v>
      </c>
      <c r="D285" s="227" t="s">
        <v>166</v>
      </c>
      <c r="E285" s="228" t="s">
        <v>605</v>
      </c>
      <c r="F285" s="229" t="s">
        <v>606</v>
      </c>
      <c r="G285" s="230" t="s">
        <v>202</v>
      </c>
      <c r="H285" s="231">
        <v>3.27</v>
      </c>
      <c r="I285" s="232"/>
      <c r="J285" s="233">
        <f>ROUND(I285*H285,2)</f>
        <v>0</v>
      </c>
      <c r="K285" s="229" t="s">
        <v>170</v>
      </c>
      <c r="L285" s="44"/>
      <c r="M285" s="234" t="s">
        <v>1</v>
      </c>
      <c r="N285" s="235" t="s">
        <v>38</v>
      </c>
      <c r="O285" s="91"/>
      <c r="P285" s="236">
        <f>O285*H285</f>
        <v>0</v>
      </c>
      <c r="Q285" s="236">
        <v>2.6843599999999999</v>
      </c>
      <c r="R285" s="236">
        <f>Q285*H285</f>
        <v>8.7778571999999997</v>
      </c>
      <c r="S285" s="236">
        <v>0</v>
      </c>
      <c r="T285" s="23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171</v>
      </c>
      <c r="AT285" s="238" t="s">
        <v>166</v>
      </c>
      <c r="AU285" s="238" t="s">
        <v>82</v>
      </c>
      <c r="AY285" s="17" t="s">
        <v>164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80</v>
      </c>
      <c r="BK285" s="239">
        <f>ROUND(I285*H285,2)</f>
        <v>0</v>
      </c>
      <c r="BL285" s="17" t="s">
        <v>171</v>
      </c>
      <c r="BM285" s="238" t="s">
        <v>1352</v>
      </c>
    </row>
    <row r="286" s="2" customFormat="1">
      <c r="A286" s="38"/>
      <c r="B286" s="39"/>
      <c r="C286" s="40"/>
      <c r="D286" s="240" t="s">
        <v>173</v>
      </c>
      <c r="E286" s="40"/>
      <c r="F286" s="241" t="s">
        <v>608</v>
      </c>
      <c r="G286" s="40"/>
      <c r="H286" s="40"/>
      <c r="I286" s="242"/>
      <c r="J286" s="40"/>
      <c r="K286" s="40"/>
      <c r="L286" s="44"/>
      <c r="M286" s="243"/>
      <c r="N286" s="244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173</v>
      </c>
      <c r="AU286" s="17" t="s">
        <v>82</v>
      </c>
    </row>
    <row r="287" s="2" customFormat="1">
      <c r="A287" s="38"/>
      <c r="B287" s="39"/>
      <c r="C287" s="40"/>
      <c r="D287" s="245" t="s">
        <v>175</v>
      </c>
      <c r="E287" s="40"/>
      <c r="F287" s="246" t="s">
        <v>609</v>
      </c>
      <c r="G287" s="40"/>
      <c r="H287" s="40"/>
      <c r="I287" s="242"/>
      <c r="J287" s="40"/>
      <c r="K287" s="40"/>
      <c r="L287" s="44"/>
      <c r="M287" s="243"/>
      <c r="N287" s="244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82</v>
      </c>
    </row>
    <row r="288" s="14" customFormat="1">
      <c r="A288" s="14"/>
      <c r="B288" s="257"/>
      <c r="C288" s="258"/>
      <c r="D288" s="240" t="s">
        <v>177</v>
      </c>
      <c r="E288" s="259" t="s">
        <v>1</v>
      </c>
      <c r="F288" s="260" t="s">
        <v>1353</v>
      </c>
      <c r="G288" s="258"/>
      <c r="H288" s="261">
        <v>3.27</v>
      </c>
      <c r="I288" s="262"/>
      <c r="J288" s="258"/>
      <c r="K288" s="258"/>
      <c r="L288" s="263"/>
      <c r="M288" s="264"/>
      <c r="N288" s="265"/>
      <c r="O288" s="265"/>
      <c r="P288" s="265"/>
      <c r="Q288" s="265"/>
      <c r="R288" s="265"/>
      <c r="S288" s="265"/>
      <c r="T288" s="26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7" t="s">
        <v>177</v>
      </c>
      <c r="AU288" s="267" t="s">
        <v>82</v>
      </c>
      <c r="AV288" s="14" t="s">
        <v>82</v>
      </c>
      <c r="AW288" s="14" t="s">
        <v>30</v>
      </c>
      <c r="AX288" s="14" t="s">
        <v>73</v>
      </c>
      <c r="AY288" s="267" t="s">
        <v>164</v>
      </c>
    </row>
    <row r="289" s="15" customFormat="1">
      <c r="A289" s="15"/>
      <c r="B289" s="268"/>
      <c r="C289" s="269"/>
      <c r="D289" s="240" t="s">
        <v>177</v>
      </c>
      <c r="E289" s="270" t="s">
        <v>1</v>
      </c>
      <c r="F289" s="271" t="s">
        <v>182</v>
      </c>
      <c r="G289" s="269"/>
      <c r="H289" s="272">
        <v>3.27</v>
      </c>
      <c r="I289" s="273"/>
      <c r="J289" s="269"/>
      <c r="K289" s="269"/>
      <c r="L289" s="274"/>
      <c r="M289" s="275"/>
      <c r="N289" s="276"/>
      <c r="O289" s="276"/>
      <c r="P289" s="276"/>
      <c r="Q289" s="276"/>
      <c r="R289" s="276"/>
      <c r="S289" s="276"/>
      <c r="T289" s="27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8" t="s">
        <v>177</v>
      </c>
      <c r="AU289" s="278" t="s">
        <v>82</v>
      </c>
      <c r="AV289" s="15" t="s">
        <v>171</v>
      </c>
      <c r="AW289" s="15" t="s">
        <v>30</v>
      </c>
      <c r="AX289" s="15" t="s">
        <v>80</v>
      </c>
      <c r="AY289" s="278" t="s">
        <v>164</v>
      </c>
    </row>
    <row r="290" s="2" customFormat="1" ht="33" customHeight="1">
      <c r="A290" s="38"/>
      <c r="B290" s="39"/>
      <c r="C290" s="227" t="s">
        <v>408</v>
      </c>
      <c r="D290" s="227" t="s">
        <v>166</v>
      </c>
      <c r="E290" s="228" t="s">
        <v>1354</v>
      </c>
      <c r="F290" s="229" t="s">
        <v>1355</v>
      </c>
      <c r="G290" s="230" t="s">
        <v>202</v>
      </c>
      <c r="H290" s="231">
        <v>26.510999999999999</v>
      </c>
      <c r="I290" s="232"/>
      <c r="J290" s="233">
        <f>ROUND(I290*H290,2)</f>
        <v>0</v>
      </c>
      <c r="K290" s="229" t="s">
        <v>170</v>
      </c>
      <c r="L290" s="44"/>
      <c r="M290" s="234" t="s">
        <v>1</v>
      </c>
      <c r="N290" s="235" t="s">
        <v>38</v>
      </c>
      <c r="O290" s="91"/>
      <c r="P290" s="236">
        <f>O290*H290</f>
        <v>0</v>
      </c>
      <c r="Q290" s="236">
        <v>1.48614</v>
      </c>
      <c r="R290" s="236">
        <f>Q290*H290</f>
        <v>39.399057540000001</v>
      </c>
      <c r="S290" s="236">
        <v>0</v>
      </c>
      <c r="T290" s="23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8" t="s">
        <v>171</v>
      </c>
      <c r="AT290" s="238" t="s">
        <v>166</v>
      </c>
      <c r="AU290" s="238" t="s">
        <v>82</v>
      </c>
      <c r="AY290" s="17" t="s">
        <v>164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7" t="s">
        <v>80</v>
      </c>
      <c r="BK290" s="239">
        <f>ROUND(I290*H290,2)</f>
        <v>0</v>
      </c>
      <c r="BL290" s="17" t="s">
        <v>171</v>
      </c>
      <c r="BM290" s="238" t="s">
        <v>1356</v>
      </c>
    </row>
    <row r="291" s="2" customFormat="1">
      <c r="A291" s="38"/>
      <c r="B291" s="39"/>
      <c r="C291" s="40"/>
      <c r="D291" s="240" t="s">
        <v>173</v>
      </c>
      <c r="E291" s="40"/>
      <c r="F291" s="241" t="s">
        <v>1357</v>
      </c>
      <c r="G291" s="40"/>
      <c r="H291" s="40"/>
      <c r="I291" s="242"/>
      <c r="J291" s="40"/>
      <c r="K291" s="40"/>
      <c r="L291" s="44"/>
      <c r="M291" s="243"/>
      <c r="N291" s="244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173</v>
      </c>
      <c r="AU291" s="17" t="s">
        <v>82</v>
      </c>
    </row>
    <row r="292" s="2" customFormat="1">
      <c r="A292" s="38"/>
      <c r="B292" s="39"/>
      <c r="C292" s="40"/>
      <c r="D292" s="245" t="s">
        <v>175</v>
      </c>
      <c r="E292" s="40"/>
      <c r="F292" s="246" t="s">
        <v>1358</v>
      </c>
      <c r="G292" s="40"/>
      <c r="H292" s="40"/>
      <c r="I292" s="242"/>
      <c r="J292" s="40"/>
      <c r="K292" s="40"/>
      <c r="L292" s="44"/>
      <c r="M292" s="243"/>
      <c r="N292" s="244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175</v>
      </c>
      <c r="AU292" s="17" t="s">
        <v>82</v>
      </c>
    </row>
    <row r="293" s="13" customFormat="1">
      <c r="A293" s="13"/>
      <c r="B293" s="247"/>
      <c r="C293" s="248"/>
      <c r="D293" s="240" t="s">
        <v>177</v>
      </c>
      <c r="E293" s="249" t="s">
        <v>1</v>
      </c>
      <c r="F293" s="250" t="s">
        <v>1359</v>
      </c>
      <c r="G293" s="248"/>
      <c r="H293" s="249" t="s">
        <v>1</v>
      </c>
      <c r="I293" s="251"/>
      <c r="J293" s="248"/>
      <c r="K293" s="248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177</v>
      </c>
      <c r="AU293" s="256" t="s">
        <v>82</v>
      </c>
      <c r="AV293" s="13" t="s">
        <v>80</v>
      </c>
      <c r="AW293" s="13" t="s">
        <v>30</v>
      </c>
      <c r="AX293" s="13" t="s">
        <v>73</v>
      </c>
      <c r="AY293" s="256" t="s">
        <v>164</v>
      </c>
    </row>
    <row r="294" s="14" customFormat="1">
      <c r="A294" s="14"/>
      <c r="B294" s="257"/>
      <c r="C294" s="258"/>
      <c r="D294" s="240" t="s">
        <v>177</v>
      </c>
      <c r="E294" s="259" t="s">
        <v>1</v>
      </c>
      <c r="F294" s="260" t="s">
        <v>1360</v>
      </c>
      <c r="G294" s="258"/>
      <c r="H294" s="261">
        <v>26.510999999999999</v>
      </c>
      <c r="I294" s="262"/>
      <c r="J294" s="258"/>
      <c r="K294" s="258"/>
      <c r="L294" s="263"/>
      <c r="M294" s="264"/>
      <c r="N294" s="265"/>
      <c r="O294" s="265"/>
      <c r="P294" s="265"/>
      <c r="Q294" s="265"/>
      <c r="R294" s="265"/>
      <c r="S294" s="265"/>
      <c r="T294" s="26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7" t="s">
        <v>177</v>
      </c>
      <c r="AU294" s="267" t="s">
        <v>82</v>
      </c>
      <c r="AV294" s="14" t="s">
        <v>82</v>
      </c>
      <c r="AW294" s="14" t="s">
        <v>30</v>
      </c>
      <c r="AX294" s="14" t="s">
        <v>73</v>
      </c>
      <c r="AY294" s="267" t="s">
        <v>164</v>
      </c>
    </row>
    <row r="295" s="15" customFormat="1">
      <c r="A295" s="15"/>
      <c r="B295" s="268"/>
      <c r="C295" s="269"/>
      <c r="D295" s="240" t="s">
        <v>177</v>
      </c>
      <c r="E295" s="270" t="s">
        <v>1</v>
      </c>
      <c r="F295" s="271" t="s">
        <v>182</v>
      </c>
      <c r="G295" s="269"/>
      <c r="H295" s="272">
        <v>26.510999999999999</v>
      </c>
      <c r="I295" s="273"/>
      <c r="J295" s="269"/>
      <c r="K295" s="269"/>
      <c r="L295" s="274"/>
      <c r="M295" s="275"/>
      <c r="N295" s="276"/>
      <c r="O295" s="276"/>
      <c r="P295" s="276"/>
      <c r="Q295" s="276"/>
      <c r="R295" s="276"/>
      <c r="S295" s="276"/>
      <c r="T295" s="27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8" t="s">
        <v>177</v>
      </c>
      <c r="AU295" s="278" t="s">
        <v>82</v>
      </c>
      <c r="AV295" s="15" t="s">
        <v>171</v>
      </c>
      <c r="AW295" s="15" t="s">
        <v>30</v>
      </c>
      <c r="AX295" s="15" t="s">
        <v>80</v>
      </c>
      <c r="AY295" s="278" t="s">
        <v>164</v>
      </c>
    </row>
    <row r="296" s="12" customFormat="1" ht="22.8" customHeight="1">
      <c r="A296" s="12"/>
      <c r="B296" s="211"/>
      <c r="C296" s="212"/>
      <c r="D296" s="213" t="s">
        <v>72</v>
      </c>
      <c r="E296" s="225" t="s">
        <v>171</v>
      </c>
      <c r="F296" s="225" t="s">
        <v>290</v>
      </c>
      <c r="G296" s="212"/>
      <c r="H296" s="212"/>
      <c r="I296" s="215"/>
      <c r="J296" s="226">
        <f>BK296</f>
        <v>0</v>
      </c>
      <c r="K296" s="212"/>
      <c r="L296" s="217"/>
      <c r="M296" s="218"/>
      <c r="N296" s="219"/>
      <c r="O296" s="219"/>
      <c r="P296" s="220">
        <f>SUM(P297:P339)</f>
        <v>0</v>
      </c>
      <c r="Q296" s="219"/>
      <c r="R296" s="220">
        <f>SUM(R297:R339)</f>
        <v>186.48390232200001</v>
      </c>
      <c r="S296" s="219"/>
      <c r="T296" s="221">
        <f>SUM(T297:T339)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2" t="s">
        <v>80</v>
      </c>
      <c r="AT296" s="223" t="s">
        <v>72</v>
      </c>
      <c r="AU296" s="223" t="s">
        <v>80</v>
      </c>
      <c r="AY296" s="222" t="s">
        <v>164</v>
      </c>
      <c r="BK296" s="224">
        <f>SUM(BK297:BK339)</f>
        <v>0</v>
      </c>
    </row>
    <row r="297" s="2" customFormat="1" ht="24.15" customHeight="1">
      <c r="A297" s="38"/>
      <c r="B297" s="39"/>
      <c r="C297" s="227" t="s">
        <v>416</v>
      </c>
      <c r="D297" s="227" t="s">
        <v>166</v>
      </c>
      <c r="E297" s="228" t="s">
        <v>773</v>
      </c>
      <c r="F297" s="229" t="s">
        <v>774</v>
      </c>
      <c r="G297" s="230" t="s">
        <v>216</v>
      </c>
      <c r="H297" s="231">
        <v>0.47699999999999998</v>
      </c>
      <c r="I297" s="232"/>
      <c r="J297" s="233">
        <f>ROUND(I297*H297,2)</f>
        <v>0</v>
      </c>
      <c r="K297" s="229" t="s">
        <v>170</v>
      </c>
      <c r="L297" s="44"/>
      <c r="M297" s="234" t="s">
        <v>1</v>
      </c>
      <c r="N297" s="235" t="s">
        <v>38</v>
      </c>
      <c r="O297" s="91"/>
      <c r="P297" s="236">
        <f>O297*H297</f>
        <v>0</v>
      </c>
      <c r="Q297" s="236">
        <v>1.0597380000000001</v>
      </c>
      <c r="R297" s="236">
        <f>Q297*H297</f>
        <v>0.50549502599999996</v>
      </c>
      <c r="S297" s="236">
        <v>0</v>
      </c>
      <c r="T297" s="23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8" t="s">
        <v>171</v>
      </c>
      <c r="AT297" s="238" t="s">
        <v>166</v>
      </c>
      <c r="AU297" s="238" t="s">
        <v>82</v>
      </c>
      <c r="AY297" s="17" t="s">
        <v>164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7" t="s">
        <v>80</v>
      </c>
      <c r="BK297" s="239">
        <f>ROUND(I297*H297,2)</f>
        <v>0</v>
      </c>
      <c r="BL297" s="17" t="s">
        <v>171</v>
      </c>
      <c r="BM297" s="238" t="s">
        <v>1361</v>
      </c>
    </row>
    <row r="298" s="2" customFormat="1">
      <c r="A298" s="38"/>
      <c r="B298" s="39"/>
      <c r="C298" s="40"/>
      <c r="D298" s="240" t="s">
        <v>173</v>
      </c>
      <c r="E298" s="40"/>
      <c r="F298" s="241" t="s">
        <v>776</v>
      </c>
      <c r="G298" s="40"/>
      <c r="H298" s="40"/>
      <c r="I298" s="242"/>
      <c r="J298" s="40"/>
      <c r="K298" s="40"/>
      <c r="L298" s="44"/>
      <c r="M298" s="243"/>
      <c r="N298" s="244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173</v>
      </c>
      <c r="AU298" s="17" t="s">
        <v>82</v>
      </c>
    </row>
    <row r="299" s="2" customFormat="1">
      <c r="A299" s="38"/>
      <c r="B299" s="39"/>
      <c r="C299" s="40"/>
      <c r="D299" s="245" t="s">
        <v>175</v>
      </c>
      <c r="E299" s="40"/>
      <c r="F299" s="246" t="s">
        <v>777</v>
      </c>
      <c r="G299" s="40"/>
      <c r="H299" s="40"/>
      <c r="I299" s="242"/>
      <c r="J299" s="40"/>
      <c r="K299" s="40"/>
      <c r="L299" s="44"/>
      <c r="M299" s="243"/>
      <c r="N299" s="244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175</v>
      </c>
      <c r="AU299" s="17" t="s">
        <v>82</v>
      </c>
    </row>
    <row r="300" s="13" customFormat="1">
      <c r="A300" s="13"/>
      <c r="B300" s="247"/>
      <c r="C300" s="248"/>
      <c r="D300" s="240" t="s">
        <v>177</v>
      </c>
      <c r="E300" s="249" t="s">
        <v>1</v>
      </c>
      <c r="F300" s="250" t="s">
        <v>1362</v>
      </c>
      <c r="G300" s="248"/>
      <c r="H300" s="249" t="s">
        <v>1</v>
      </c>
      <c r="I300" s="251"/>
      <c r="J300" s="248"/>
      <c r="K300" s="248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177</v>
      </c>
      <c r="AU300" s="256" t="s">
        <v>82</v>
      </c>
      <c r="AV300" s="13" t="s">
        <v>80</v>
      </c>
      <c r="AW300" s="13" t="s">
        <v>30</v>
      </c>
      <c r="AX300" s="13" t="s">
        <v>73</v>
      </c>
      <c r="AY300" s="256" t="s">
        <v>164</v>
      </c>
    </row>
    <row r="301" s="14" customFormat="1">
      <c r="A301" s="14"/>
      <c r="B301" s="257"/>
      <c r="C301" s="258"/>
      <c r="D301" s="240" t="s">
        <v>177</v>
      </c>
      <c r="E301" s="259" t="s">
        <v>1</v>
      </c>
      <c r="F301" s="260" t="s">
        <v>1363</v>
      </c>
      <c r="G301" s="258"/>
      <c r="H301" s="261">
        <v>0.47699999999999998</v>
      </c>
      <c r="I301" s="262"/>
      <c r="J301" s="258"/>
      <c r="K301" s="258"/>
      <c r="L301" s="263"/>
      <c r="M301" s="264"/>
      <c r="N301" s="265"/>
      <c r="O301" s="265"/>
      <c r="P301" s="265"/>
      <c r="Q301" s="265"/>
      <c r="R301" s="265"/>
      <c r="S301" s="265"/>
      <c r="T301" s="26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7" t="s">
        <v>177</v>
      </c>
      <c r="AU301" s="267" t="s">
        <v>82</v>
      </c>
      <c r="AV301" s="14" t="s">
        <v>82</v>
      </c>
      <c r="AW301" s="14" t="s">
        <v>30</v>
      </c>
      <c r="AX301" s="14" t="s">
        <v>73</v>
      </c>
      <c r="AY301" s="267" t="s">
        <v>164</v>
      </c>
    </row>
    <row r="302" s="15" customFormat="1">
      <c r="A302" s="15"/>
      <c r="B302" s="268"/>
      <c r="C302" s="269"/>
      <c r="D302" s="240" t="s">
        <v>177</v>
      </c>
      <c r="E302" s="270" t="s">
        <v>1</v>
      </c>
      <c r="F302" s="271" t="s">
        <v>182</v>
      </c>
      <c r="G302" s="269"/>
      <c r="H302" s="272">
        <v>0.47699999999999998</v>
      </c>
      <c r="I302" s="273"/>
      <c r="J302" s="269"/>
      <c r="K302" s="269"/>
      <c r="L302" s="274"/>
      <c r="M302" s="275"/>
      <c r="N302" s="276"/>
      <c r="O302" s="276"/>
      <c r="P302" s="276"/>
      <c r="Q302" s="276"/>
      <c r="R302" s="276"/>
      <c r="S302" s="276"/>
      <c r="T302" s="27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8" t="s">
        <v>177</v>
      </c>
      <c r="AU302" s="278" t="s">
        <v>82</v>
      </c>
      <c r="AV302" s="15" t="s">
        <v>171</v>
      </c>
      <c r="AW302" s="15" t="s">
        <v>30</v>
      </c>
      <c r="AX302" s="15" t="s">
        <v>80</v>
      </c>
      <c r="AY302" s="278" t="s">
        <v>164</v>
      </c>
    </row>
    <row r="303" s="2" customFormat="1" ht="33" customHeight="1">
      <c r="A303" s="38"/>
      <c r="B303" s="39"/>
      <c r="C303" s="227" t="s">
        <v>424</v>
      </c>
      <c r="D303" s="227" t="s">
        <v>166</v>
      </c>
      <c r="E303" s="228" t="s">
        <v>1364</v>
      </c>
      <c r="F303" s="229" t="s">
        <v>1365</v>
      </c>
      <c r="G303" s="230" t="s">
        <v>692</v>
      </c>
      <c r="H303" s="231">
        <v>18.199999999999999</v>
      </c>
      <c r="I303" s="232"/>
      <c r="J303" s="233">
        <f>ROUND(I303*H303,2)</f>
        <v>0</v>
      </c>
      <c r="K303" s="229" t="s">
        <v>170</v>
      </c>
      <c r="L303" s="44"/>
      <c r="M303" s="234" t="s">
        <v>1</v>
      </c>
      <c r="N303" s="235" t="s">
        <v>38</v>
      </c>
      <c r="O303" s="91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8" t="s">
        <v>171</v>
      </c>
      <c r="AT303" s="238" t="s">
        <v>166</v>
      </c>
      <c r="AU303" s="238" t="s">
        <v>82</v>
      </c>
      <c r="AY303" s="17" t="s">
        <v>164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7" t="s">
        <v>80</v>
      </c>
      <c r="BK303" s="239">
        <f>ROUND(I303*H303,2)</f>
        <v>0</v>
      </c>
      <c r="BL303" s="17" t="s">
        <v>171</v>
      </c>
      <c r="BM303" s="238" t="s">
        <v>1366</v>
      </c>
    </row>
    <row r="304" s="2" customFormat="1">
      <c r="A304" s="38"/>
      <c r="B304" s="39"/>
      <c r="C304" s="40"/>
      <c r="D304" s="240" t="s">
        <v>173</v>
      </c>
      <c r="E304" s="40"/>
      <c r="F304" s="241" t="s">
        <v>1367</v>
      </c>
      <c r="G304" s="40"/>
      <c r="H304" s="40"/>
      <c r="I304" s="242"/>
      <c r="J304" s="40"/>
      <c r="K304" s="40"/>
      <c r="L304" s="44"/>
      <c r="M304" s="243"/>
      <c r="N304" s="244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173</v>
      </c>
      <c r="AU304" s="17" t="s">
        <v>82</v>
      </c>
    </row>
    <row r="305" s="2" customFormat="1">
      <c r="A305" s="38"/>
      <c r="B305" s="39"/>
      <c r="C305" s="40"/>
      <c r="D305" s="245" t="s">
        <v>175</v>
      </c>
      <c r="E305" s="40"/>
      <c r="F305" s="246" t="s">
        <v>1368</v>
      </c>
      <c r="G305" s="40"/>
      <c r="H305" s="40"/>
      <c r="I305" s="242"/>
      <c r="J305" s="40"/>
      <c r="K305" s="40"/>
      <c r="L305" s="44"/>
      <c r="M305" s="243"/>
      <c r="N305" s="244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175</v>
      </c>
      <c r="AU305" s="17" t="s">
        <v>82</v>
      </c>
    </row>
    <row r="306" s="2" customFormat="1">
      <c r="A306" s="38"/>
      <c r="B306" s="39"/>
      <c r="C306" s="40"/>
      <c r="D306" s="240" t="s">
        <v>206</v>
      </c>
      <c r="E306" s="40"/>
      <c r="F306" s="279" t="s">
        <v>1369</v>
      </c>
      <c r="G306" s="40"/>
      <c r="H306" s="40"/>
      <c r="I306" s="242"/>
      <c r="J306" s="40"/>
      <c r="K306" s="40"/>
      <c r="L306" s="44"/>
      <c r="M306" s="243"/>
      <c r="N306" s="244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206</v>
      </c>
      <c r="AU306" s="17" t="s">
        <v>82</v>
      </c>
    </row>
    <row r="307" s="2" customFormat="1" ht="24.15" customHeight="1">
      <c r="A307" s="38"/>
      <c r="B307" s="39"/>
      <c r="C307" s="280" t="s">
        <v>430</v>
      </c>
      <c r="D307" s="280" t="s">
        <v>243</v>
      </c>
      <c r="E307" s="281" t="s">
        <v>1370</v>
      </c>
      <c r="F307" s="282" t="s">
        <v>1371</v>
      </c>
      <c r="G307" s="283" t="s">
        <v>692</v>
      </c>
      <c r="H307" s="284">
        <v>18.199999999999999</v>
      </c>
      <c r="I307" s="285"/>
      <c r="J307" s="286">
        <f>ROUND(I307*H307,2)</f>
        <v>0</v>
      </c>
      <c r="K307" s="282" t="s">
        <v>170</v>
      </c>
      <c r="L307" s="287"/>
      <c r="M307" s="288" t="s">
        <v>1</v>
      </c>
      <c r="N307" s="289" t="s">
        <v>38</v>
      </c>
      <c r="O307" s="91"/>
      <c r="P307" s="236">
        <f>O307*H307</f>
        <v>0</v>
      </c>
      <c r="Q307" s="236">
        <v>0.73899999999999999</v>
      </c>
      <c r="R307" s="236">
        <f>Q307*H307</f>
        <v>13.4498</v>
      </c>
      <c r="S307" s="236">
        <v>0</v>
      </c>
      <c r="T307" s="23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8" t="s">
        <v>231</v>
      </c>
      <c r="AT307" s="238" t="s">
        <v>243</v>
      </c>
      <c r="AU307" s="238" t="s">
        <v>82</v>
      </c>
      <c r="AY307" s="17" t="s">
        <v>164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7" t="s">
        <v>80</v>
      </c>
      <c r="BK307" s="239">
        <f>ROUND(I307*H307,2)</f>
        <v>0</v>
      </c>
      <c r="BL307" s="17" t="s">
        <v>171</v>
      </c>
      <c r="BM307" s="238" t="s">
        <v>1372</v>
      </c>
    </row>
    <row r="308" s="2" customFormat="1">
      <c r="A308" s="38"/>
      <c r="B308" s="39"/>
      <c r="C308" s="40"/>
      <c r="D308" s="240" t="s">
        <v>173</v>
      </c>
      <c r="E308" s="40"/>
      <c r="F308" s="241" t="s">
        <v>1371</v>
      </c>
      <c r="G308" s="40"/>
      <c r="H308" s="40"/>
      <c r="I308" s="242"/>
      <c r="J308" s="40"/>
      <c r="K308" s="40"/>
      <c r="L308" s="44"/>
      <c r="M308" s="243"/>
      <c r="N308" s="244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173</v>
      </c>
      <c r="AU308" s="17" t="s">
        <v>82</v>
      </c>
    </row>
    <row r="309" s="2" customFormat="1">
      <c r="A309" s="38"/>
      <c r="B309" s="39"/>
      <c r="C309" s="40"/>
      <c r="D309" s="240" t="s">
        <v>206</v>
      </c>
      <c r="E309" s="40"/>
      <c r="F309" s="279" t="s">
        <v>1373</v>
      </c>
      <c r="G309" s="40"/>
      <c r="H309" s="40"/>
      <c r="I309" s="242"/>
      <c r="J309" s="40"/>
      <c r="K309" s="40"/>
      <c r="L309" s="44"/>
      <c r="M309" s="243"/>
      <c r="N309" s="244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206</v>
      </c>
      <c r="AU309" s="17" t="s">
        <v>82</v>
      </c>
    </row>
    <row r="310" s="13" customFormat="1">
      <c r="A310" s="13"/>
      <c r="B310" s="247"/>
      <c r="C310" s="248"/>
      <c r="D310" s="240" t="s">
        <v>177</v>
      </c>
      <c r="E310" s="249" t="s">
        <v>1</v>
      </c>
      <c r="F310" s="250" t="s">
        <v>1374</v>
      </c>
      <c r="G310" s="248"/>
      <c r="H310" s="249" t="s">
        <v>1</v>
      </c>
      <c r="I310" s="251"/>
      <c r="J310" s="248"/>
      <c r="K310" s="248"/>
      <c r="L310" s="252"/>
      <c r="M310" s="253"/>
      <c r="N310" s="254"/>
      <c r="O310" s="254"/>
      <c r="P310" s="254"/>
      <c r="Q310" s="254"/>
      <c r="R310" s="254"/>
      <c r="S310" s="254"/>
      <c r="T310" s="25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6" t="s">
        <v>177</v>
      </c>
      <c r="AU310" s="256" t="s">
        <v>82</v>
      </c>
      <c r="AV310" s="13" t="s">
        <v>80</v>
      </c>
      <c r="AW310" s="13" t="s">
        <v>30</v>
      </c>
      <c r="AX310" s="13" t="s">
        <v>73</v>
      </c>
      <c r="AY310" s="256" t="s">
        <v>164</v>
      </c>
    </row>
    <row r="311" s="14" customFormat="1">
      <c r="A311" s="14"/>
      <c r="B311" s="257"/>
      <c r="C311" s="258"/>
      <c r="D311" s="240" t="s">
        <v>177</v>
      </c>
      <c r="E311" s="259" t="s">
        <v>1</v>
      </c>
      <c r="F311" s="260" t="s">
        <v>1375</v>
      </c>
      <c r="G311" s="258"/>
      <c r="H311" s="261">
        <v>18.199999999999999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7" t="s">
        <v>177</v>
      </c>
      <c r="AU311" s="267" t="s">
        <v>82</v>
      </c>
      <c r="AV311" s="14" t="s">
        <v>82</v>
      </c>
      <c r="AW311" s="14" t="s">
        <v>30</v>
      </c>
      <c r="AX311" s="14" t="s">
        <v>80</v>
      </c>
      <c r="AY311" s="267" t="s">
        <v>164</v>
      </c>
    </row>
    <row r="312" s="2" customFormat="1" ht="16.5" customHeight="1">
      <c r="A312" s="38"/>
      <c r="B312" s="39"/>
      <c r="C312" s="227" t="s">
        <v>436</v>
      </c>
      <c r="D312" s="227" t="s">
        <v>166</v>
      </c>
      <c r="E312" s="228" t="s">
        <v>1376</v>
      </c>
      <c r="F312" s="229" t="s">
        <v>1377</v>
      </c>
      <c r="G312" s="230" t="s">
        <v>202</v>
      </c>
      <c r="H312" s="231">
        <v>14.942</v>
      </c>
      <c r="I312" s="232"/>
      <c r="J312" s="233">
        <f>ROUND(I312*H312,2)</f>
        <v>0</v>
      </c>
      <c r="K312" s="229" t="s">
        <v>170</v>
      </c>
      <c r="L312" s="44"/>
      <c r="M312" s="234" t="s">
        <v>1</v>
      </c>
      <c r="N312" s="235" t="s">
        <v>38</v>
      </c>
      <c r="O312" s="91"/>
      <c r="P312" s="236">
        <f>O312*H312</f>
        <v>0</v>
      </c>
      <c r="Q312" s="236">
        <v>1.8907700000000001</v>
      </c>
      <c r="R312" s="236">
        <f>Q312*H312</f>
        <v>28.251885340000001</v>
      </c>
      <c r="S312" s="236">
        <v>0</v>
      </c>
      <c r="T312" s="23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8" t="s">
        <v>171</v>
      </c>
      <c r="AT312" s="238" t="s">
        <v>166</v>
      </c>
      <c r="AU312" s="238" t="s">
        <v>82</v>
      </c>
      <c r="AY312" s="17" t="s">
        <v>164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7" t="s">
        <v>80</v>
      </c>
      <c r="BK312" s="239">
        <f>ROUND(I312*H312,2)</f>
        <v>0</v>
      </c>
      <c r="BL312" s="17" t="s">
        <v>171</v>
      </c>
      <c r="BM312" s="238" t="s">
        <v>1378</v>
      </c>
    </row>
    <row r="313" s="2" customFormat="1">
      <c r="A313" s="38"/>
      <c r="B313" s="39"/>
      <c r="C313" s="40"/>
      <c r="D313" s="240" t="s">
        <v>173</v>
      </c>
      <c r="E313" s="40"/>
      <c r="F313" s="241" t="s">
        <v>1379</v>
      </c>
      <c r="G313" s="40"/>
      <c r="H313" s="40"/>
      <c r="I313" s="242"/>
      <c r="J313" s="40"/>
      <c r="K313" s="40"/>
      <c r="L313" s="44"/>
      <c r="M313" s="243"/>
      <c r="N313" s="244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173</v>
      </c>
      <c r="AU313" s="17" t="s">
        <v>82</v>
      </c>
    </row>
    <row r="314" s="2" customFormat="1">
      <c r="A314" s="38"/>
      <c r="B314" s="39"/>
      <c r="C314" s="40"/>
      <c r="D314" s="245" t="s">
        <v>175</v>
      </c>
      <c r="E314" s="40"/>
      <c r="F314" s="246" t="s">
        <v>1380</v>
      </c>
      <c r="G314" s="40"/>
      <c r="H314" s="40"/>
      <c r="I314" s="242"/>
      <c r="J314" s="40"/>
      <c r="K314" s="40"/>
      <c r="L314" s="44"/>
      <c r="M314" s="243"/>
      <c r="N314" s="244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175</v>
      </c>
      <c r="AU314" s="17" t="s">
        <v>82</v>
      </c>
    </row>
    <row r="315" s="13" customFormat="1">
      <c r="A315" s="13"/>
      <c r="B315" s="247"/>
      <c r="C315" s="248"/>
      <c r="D315" s="240" t="s">
        <v>177</v>
      </c>
      <c r="E315" s="249" t="s">
        <v>1</v>
      </c>
      <c r="F315" s="250" t="s">
        <v>1381</v>
      </c>
      <c r="G315" s="248"/>
      <c r="H315" s="249" t="s">
        <v>1</v>
      </c>
      <c r="I315" s="251"/>
      <c r="J315" s="248"/>
      <c r="K315" s="248"/>
      <c r="L315" s="252"/>
      <c r="M315" s="253"/>
      <c r="N315" s="254"/>
      <c r="O315" s="254"/>
      <c r="P315" s="254"/>
      <c r="Q315" s="254"/>
      <c r="R315" s="254"/>
      <c r="S315" s="254"/>
      <c r="T315" s="25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6" t="s">
        <v>177</v>
      </c>
      <c r="AU315" s="256" t="s">
        <v>82</v>
      </c>
      <c r="AV315" s="13" t="s">
        <v>80</v>
      </c>
      <c r="AW315" s="13" t="s">
        <v>30</v>
      </c>
      <c r="AX315" s="13" t="s">
        <v>73</v>
      </c>
      <c r="AY315" s="256" t="s">
        <v>164</v>
      </c>
    </row>
    <row r="316" s="14" customFormat="1">
      <c r="A316" s="14"/>
      <c r="B316" s="257"/>
      <c r="C316" s="258"/>
      <c r="D316" s="240" t="s">
        <v>177</v>
      </c>
      <c r="E316" s="259" t="s">
        <v>1</v>
      </c>
      <c r="F316" s="260" t="s">
        <v>1382</v>
      </c>
      <c r="G316" s="258"/>
      <c r="H316" s="261">
        <v>14.942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7" t="s">
        <v>177</v>
      </c>
      <c r="AU316" s="267" t="s">
        <v>82</v>
      </c>
      <c r="AV316" s="14" t="s">
        <v>82</v>
      </c>
      <c r="AW316" s="14" t="s">
        <v>30</v>
      </c>
      <c r="AX316" s="14" t="s">
        <v>73</v>
      </c>
      <c r="AY316" s="267" t="s">
        <v>164</v>
      </c>
    </row>
    <row r="317" s="15" customFormat="1">
      <c r="A317" s="15"/>
      <c r="B317" s="268"/>
      <c r="C317" s="269"/>
      <c r="D317" s="240" t="s">
        <v>177</v>
      </c>
      <c r="E317" s="270" t="s">
        <v>1</v>
      </c>
      <c r="F317" s="271" t="s">
        <v>182</v>
      </c>
      <c r="G317" s="269"/>
      <c r="H317" s="272">
        <v>14.942</v>
      </c>
      <c r="I317" s="273"/>
      <c r="J317" s="269"/>
      <c r="K317" s="269"/>
      <c r="L317" s="274"/>
      <c r="M317" s="275"/>
      <c r="N317" s="276"/>
      <c r="O317" s="276"/>
      <c r="P317" s="276"/>
      <c r="Q317" s="276"/>
      <c r="R317" s="276"/>
      <c r="S317" s="276"/>
      <c r="T317" s="277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8" t="s">
        <v>177</v>
      </c>
      <c r="AU317" s="278" t="s">
        <v>82</v>
      </c>
      <c r="AV317" s="15" t="s">
        <v>171</v>
      </c>
      <c r="AW317" s="15" t="s">
        <v>30</v>
      </c>
      <c r="AX317" s="15" t="s">
        <v>80</v>
      </c>
      <c r="AY317" s="278" t="s">
        <v>164</v>
      </c>
    </row>
    <row r="318" s="2" customFormat="1" ht="33" customHeight="1">
      <c r="A318" s="38"/>
      <c r="B318" s="39"/>
      <c r="C318" s="227" t="s">
        <v>442</v>
      </c>
      <c r="D318" s="227" t="s">
        <v>166</v>
      </c>
      <c r="E318" s="228" t="s">
        <v>1383</v>
      </c>
      <c r="F318" s="229" t="s">
        <v>1384</v>
      </c>
      <c r="G318" s="230" t="s">
        <v>169</v>
      </c>
      <c r="H318" s="231">
        <v>120.92400000000001</v>
      </c>
      <c r="I318" s="232"/>
      <c r="J318" s="233">
        <f>ROUND(I318*H318,2)</f>
        <v>0</v>
      </c>
      <c r="K318" s="229" t="s">
        <v>170</v>
      </c>
      <c r="L318" s="44"/>
      <c r="M318" s="234" t="s">
        <v>1</v>
      </c>
      <c r="N318" s="235" t="s">
        <v>38</v>
      </c>
      <c r="O318" s="91"/>
      <c r="P318" s="236">
        <f>O318*H318</f>
        <v>0</v>
      </c>
      <c r="Q318" s="236">
        <v>0.16192000000000001</v>
      </c>
      <c r="R318" s="236">
        <f>Q318*H318</f>
        <v>19.580014080000002</v>
      </c>
      <c r="S318" s="236">
        <v>0</v>
      </c>
      <c r="T318" s="23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8" t="s">
        <v>171</v>
      </c>
      <c r="AT318" s="238" t="s">
        <v>166</v>
      </c>
      <c r="AU318" s="238" t="s">
        <v>82</v>
      </c>
      <c r="AY318" s="17" t="s">
        <v>164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7" t="s">
        <v>80</v>
      </c>
      <c r="BK318" s="239">
        <f>ROUND(I318*H318,2)</f>
        <v>0</v>
      </c>
      <c r="BL318" s="17" t="s">
        <v>171</v>
      </c>
      <c r="BM318" s="238" t="s">
        <v>1385</v>
      </c>
    </row>
    <row r="319" s="2" customFormat="1">
      <c r="A319" s="38"/>
      <c r="B319" s="39"/>
      <c r="C319" s="40"/>
      <c r="D319" s="240" t="s">
        <v>173</v>
      </c>
      <c r="E319" s="40"/>
      <c r="F319" s="241" t="s">
        <v>1386</v>
      </c>
      <c r="G319" s="40"/>
      <c r="H319" s="40"/>
      <c r="I319" s="242"/>
      <c r="J319" s="40"/>
      <c r="K319" s="40"/>
      <c r="L319" s="44"/>
      <c r="M319" s="243"/>
      <c r="N319" s="244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173</v>
      </c>
      <c r="AU319" s="17" t="s">
        <v>82</v>
      </c>
    </row>
    <row r="320" s="2" customFormat="1">
      <c r="A320" s="38"/>
      <c r="B320" s="39"/>
      <c r="C320" s="40"/>
      <c r="D320" s="245" t="s">
        <v>175</v>
      </c>
      <c r="E320" s="40"/>
      <c r="F320" s="246" t="s">
        <v>1387</v>
      </c>
      <c r="G320" s="40"/>
      <c r="H320" s="40"/>
      <c r="I320" s="242"/>
      <c r="J320" s="40"/>
      <c r="K320" s="40"/>
      <c r="L320" s="44"/>
      <c r="M320" s="243"/>
      <c r="N320" s="244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175</v>
      </c>
      <c r="AU320" s="17" t="s">
        <v>82</v>
      </c>
    </row>
    <row r="321" s="13" customFormat="1">
      <c r="A321" s="13"/>
      <c r="B321" s="247"/>
      <c r="C321" s="248"/>
      <c r="D321" s="240" t="s">
        <v>177</v>
      </c>
      <c r="E321" s="249" t="s">
        <v>1</v>
      </c>
      <c r="F321" s="250" t="s">
        <v>1388</v>
      </c>
      <c r="G321" s="248"/>
      <c r="H321" s="249" t="s">
        <v>1</v>
      </c>
      <c r="I321" s="251"/>
      <c r="J321" s="248"/>
      <c r="K321" s="248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177</v>
      </c>
      <c r="AU321" s="256" t="s">
        <v>82</v>
      </c>
      <c r="AV321" s="13" t="s">
        <v>80</v>
      </c>
      <c r="AW321" s="13" t="s">
        <v>30</v>
      </c>
      <c r="AX321" s="13" t="s">
        <v>73</v>
      </c>
      <c r="AY321" s="256" t="s">
        <v>164</v>
      </c>
    </row>
    <row r="322" s="13" customFormat="1">
      <c r="A322" s="13"/>
      <c r="B322" s="247"/>
      <c r="C322" s="248"/>
      <c r="D322" s="240" t="s">
        <v>177</v>
      </c>
      <c r="E322" s="249" t="s">
        <v>1</v>
      </c>
      <c r="F322" s="250" t="s">
        <v>1248</v>
      </c>
      <c r="G322" s="248"/>
      <c r="H322" s="249" t="s">
        <v>1</v>
      </c>
      <c r="I322" s="251"/>
      <c r="J322" s="248"/>
      <c r="K322" s="248"/>
      <c r="L322" s="252"/>
      <c r="M322" s="253"/>
      <c r="N322" s="254"/>
      <c r="O322" s="254"/>
      <c r="P322" s="254"/>
      <c r="Q322" s="254"/>
      <c r="R322" s="254"/>
      <c r="S322" s="254"/>
      <c r="T322" s="25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6" t="s">
        <v>177</v>
      </c>
      <c r="AU322" s="256" t="s">
        <v>82</v>
      </c>
      <c r="AV322" s="13" t="s">
        <v>80</v>
      </c>
      <c r="AW322" s="13" t="s">
        <v>30</v>
      </c>
      <c r="AX322" s="13" t="s">
        <v>73</v>
      </c>
      <c r="AY322" s="256" t="s">
        <v>164</v>
      </c>
    </row>
    <row r="323" s="14" customFormat="1">
      <c r="A323" s="14"/>
      <c r="B323" s="257"/>
      <c r="C323" s="258"/>
      <c r="D323" s="240" t="s">
        <v>177</v>
      </c>
      <c r="E323" s="259" t="s">
        <v>1</v>
      </c>
      <c r="F323" s="260" t="s">
        <v>1389</v>
      </c>
      <c r="G323" s="258"/>
      <c r="H323" s="261">
        <v>49.439999999999998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7" t="s">
        <v>177</v>
      </c>
      <c r="AU323" s="267" t="s">
        <v>82</v>
      </c>
      <c r="AV323" s="14" t="s">
        <v>82</v>
      </c>
      <c r="AW323" s="14" t="s">
        <v>30</v>
      </c>
      <c r="AX323" s="14" t="s">
        <v>73</v>
      </c>
      <c r="AY323" s="267" t="s">
        <v>164</v>
      </c>
    </row>
    <row r="324" s="13" customFormat="1">
      <c r="A324" s="13"/>
      <c r="B324" s="247"/>
      <c r="C324" s="248"/>
      <c r="D324" s="240" t="s">
        <v>177</v>
      </c>
      <c r="E324" s="249" t="s">
        <v>1</v>
      </c>
      <c r="F324" s="250" t="s">
        <v>1390</v>
      </c>
      <c r="G324" s="248"/>
      <c r="H324" s="249" t="s">
        <v>1</v>
      </c>
      <c r="I324" s="251"/>
      <c r="J324" s="248"/>
      <c r="K324" s="248"/>
      <c r="L324" s="252"/>
      <c r="M324" s="253"/>
      <c r="N324" s="254"/>
      <c r="O324" s="254"/>
      <c r="P324" s="254"/>
      <c r="Q324" s="254"/>
      <c r="R324" s="254"/>
      <c r="S324" s="254"/>
      <c r="T324" s="25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6" t="s">
        <v>177</v>
      </c>
      <c r="AU324" s="256" t="s">
        <v>82</v>
      </c>
      <c r="AV324" s="13" t="s">
        <v>80</v>
      </c>
      <c r="AW324" s="13" t="s">
        <v>30</v>
      </c>
      <c r="AX324" s="13" t="s">
        <v>73</v>
      </c>
      <c r="AY324" s="256" t="s">
        <v>164</v>
      </c>
    </row>
    <row r="325" s="14" customFormat="1">
      <c r="A325" s="14"/>
      <c r="B325" s="257"/>
      <c r="C325" s="258"/>
      <c r="D325" s="240" t="s">
        <v>177</v>
      </c>
      <c r="E325" s="259" t="s">
        <v>1</v>
      </c>
      <c r="F325" s="260" t="s">
        <v>1391</v>
      </c>
      <c r="G325" s="258"/>
      <c r="H325" s="261">
        <v>42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7" t="s">
        <v>177</v>
      </c>
      <c r="AU325" s="267" t="s">
        <v>82</v>
      </c>
      <c r="AV325" s="14" t="s">
        <v>82</v>
      </c>
      <c r="AW325" s="14" t="s">
        <v>30</v>
      </c>
      <c r="AX325" s="14" t="s">
        <v>73</v>
      </c>
      <c r="AY325" s="267" t="s">
        <v>164</v>
      </c>
    </row>
    <row r="326" s="13" customFormat="1">
      <c r="A326" s="13"/>
      <c r="B326" s="247"/>
      <c r="C326" s="248"/>
      <c r="D326" s="240" t="s">
        <v>177</v>
      </c>
      <c r="E326" s="249" t="s">
        <v>1</v>
      </c>
      <c r="F326" s="250" t="s">
        <v>1392</v>
      </c>
      <c r="G326" s="248"/>
      <c r="H326" s="249" t="s">
        <v>1</v>
      </c>
      <c r="I326" s="251"/>
      <c r="J326" s="248"/>
      <c r="K326" s="248"/>
      <c r="L326" s="252"/>
      <c r="M326" s="253"/>
      <c r="N326" s="254"/>
      <c r="O326" s="254"/>
      <c r="P326" s="254"/>
      <c r="Q326" s="254"/>
      <c r="R326" s="254"/>
      <c r="S326" s="254"/>
      <c r="T326" s="25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6" t="s">
        <v>177</v>
      </c>
      <c r="AU326" s="256" t="s">
        <v>82</v>
      </c>
      <c r="AV326" s="13" t="s">
        <v>80</v>
      </c>
      <c r="AW326" s="13" t="s">
        <v>30</v>
      </c>
      <c r="AX326" s="13" t="s">
        <v>73</v>
      </c>
      <c r="AY326" s="256" t="s">
        <v>164</v>
      </c>
    </row>
    <row r="327" s="14" customFormat="1">
      <c r="A327" s="14"/>
      <c r="B327" s="257"/>
      <c r="C327" s="258"/>
      <c r="D327" s="240" t="s">
        <v>177</v>
      </c>
      <c r="E327" s="259" t="s">
        <v>1</v>
      </c>
      <c r="F327" s="260" t="s">
        <v>1393</v>
      </c>
      <c r="G327" s="258"/>
      <c r="H327" s="261">
        <v>29.484000000000002</v>
      </c>
      <c r="I327" s="262"/>
      <c r="J327" s="258"/>
      <c r="K327" s="258"/>
      <c r="L327" s="263"/>
      <c r="M327" s="264"/>
      <c r="N327" s="265"/>
      <c r="O327" s="265"/>
      <c r="P327" s="265"/>
      <c r="Q327" s="265"/>
      <c r="R327" s="265"/>
      <c r="S327" s="265"/>
      <c r="T327" s="26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7" t="s">
        <v>177</v>
      </c>
      <c r="AU327" s="267" t="s">
        <v>82</v>
      </c>
      <c r="AV327" s="14" t="s">
        <v>82</v>
      </c>
      <c r="AW327" s="14" t="s">
        <v>30</v>
      </c>
      <c r="AX327" s="14" t="s">
        <v>73</v>
      </c>
      <c r="AY327" s="267" t="s">
        <v>164</v>
      </c>
    </row>
    <row r="328" s="15" customFormat="1">
      <c r="A328" s="15"/>
      <c r="B328" s="268"/>
      <c r="C328" s="269"/>
      <c r="D328" s="240" t="s">
        <v>177</v>
      </c>
      <c r="E328" s="270" t="s">
        <v>1</v>
      </c>
      <c r="F328" s="271" t="s">
        <v>182</v>
      </c>
      <c r="G328" s="269"/>
      <c r="H328" s="272">
        <v>120.92400000000001</v>
      </c>
      <c r="I328" s="273"/>
      <c r="J328" s="269"/>
      <c r="K328" s="269"/>
      <c r="L328" s="274"/>
      <c r="M328" s="275"/>
      <c r="N328" s="276"/>
      <c r="O328" s="276"/>
      <c r="P328" s="276"/>
      <c r="Q328" s="276"/>
      <c r="R328" s="276"/>
      <c r="S328" s="276"/>
      <c r="T328" s="27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8" t="s">
        <v>177</v>
      </c>
      <c r="AU328" s="278" t="s">
        <v>82</v>
      </c>
      <c r="AV328" s="15" t="s">
        <v>171</v>
      </c>
      <c r="AW328" s="15" t="s">
        <v>30</v>
      </c>
      <c r="AX328" s="15" t="s">
        <v>80</v>
      </c>
      <c r="AY328" s="278" t="s">
        <v>164</v>
      </c>
    </row>
    <row r="329" s="2" customFormat="1" ht="33" customHeight="1">
      <c r="A329" s="38"/>
      <c r="B329" s="39"/>
      <c r="C329" s="227" t="s">
        <v>449</v>
      </c>
      <c r="D329" s="227" t="s">
        <v>166</v>
      </c>
      <c r="E329" s="228" t="s">
        <v>855</v>
      </c>
      <c r="F329" s="229" t="s">
        <v>856</v>
      </c>
      <c r="G329" s="230" t="s">
        <v>169</v>
      </c>
      <c r="H329" s="231">
        <v>120.92400000000001</v>
      </c>
      <c r="I329" s="232"/>
      <c r="J329" s="233">
        <f>ROUND(I329*H329,2)</f>
        <v>0</v>
      </c>
      <c r="K329" s="229" t="s">
        <v>170</v>
      </c>
      <c r="L329" s="44"/>
      <c r="M329" s="234" t="s">
        <v>1</v>
      </c>
      <c r="N329" s="235" t="s">
        <v>38</v>
      </c>
      <c r="O329" s="91"/>
      <c r="P329" s="236">
        <f>O329*H329</f>
        <v>0</v>
      </c>
      <c r="Q329" s="236">
        <v>1.031199</v>
      </c>
      <c r="R329" s="236">
        <f>Q329*H329</f>
        <v>124.69670787600001</v>
      </c>
      <c r="S329" s="236">
        <v>0</v>
      </c>
      <c r="T329" s="23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8" t="s">
        <v>171</v>
      </c>
      <c r="AT329" s="238" t="s">
        <v>166</v>
      </c>
      <c r="AU329" s="238" t="s">
        <v>82</v>
      </c>
      <c r="AY329" s="17" t="s">
        <v>164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7" t="s">
        <v>80</v>
      </c>
      <c r="BK329" s="239">
        <f>ROUND(I329*H329,2)</f>
        <v>0</v>
      </c>
      <c r="BL329" s="17" t="s">
        <v>171</v>
      </c>
      <c r="BM329" s="238" t="s">
        <v>1394</v>
      </c>
    </row>
    <row r="330" s="2" customFormat="1">
      <c r="A330" s="38"/>
      <c r="B330" s="39"/>
      <c r="C330" s="40"/>
      <c r="D330" s="240" t="s">
        <v>173</v>
      </c>
      <c r="E330" s="40"/>
      <c r="F330" s="241" t="s">
        <v>858</v>
      </c>
      <c r="G330" s="40"/>
      <c r="H330" s="40"/>
      <c r="I330" s="242"/>
      <c r="J330" s="40"/>
      <c r="K330" s="40"/>
      <c r="L330" s="44"/>
      <c r="M330" s="243"/>
      <c r="N330" s="244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173</v>
      </c>
      <c r="AU330" s="17" t="s">
        <v>82</v>
      </c>
    </row>
    <row r="331" s="2" customFormat="1">
      <c r="A331" s="38"/>
      <c r="B331" s="39"/>
      <c r="C331" s="40"/>
      <c r="D331" s="245" t="s">
        <v>175</v>
      </c>
      <c r="E331" s="40"/>
      <c r="F331" s="246" t="s">
        <v>859</v>
      </c>
      <c r="G331" s="40"/>
      <c r="H331" s="40"/>
      <c r="I331" s="242"/>
      <c r="J331" s="40"/>
      <c r="K331" s="40"/>
      <c r="L331" s="44"/>
      <c r="M331" s="243"/>
      <c r="N331" s="244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175</v>
      </c>
      <c r="AU331" s="17" t="s">
        <v>82</v>
      </c>
    </row>
    <row r="332" s="13" customFormat="1">
      <c r="A332" s="13"/>
      <c r="B332" s="247"/>
      <c r="C332" s="248"/>
      <c r="D332" s="240" t="s">
        <v>177</v>
      </c>
      <c r="E332" s="249" t="s">
        <v>1</v>
      </c>
      <c r="F332" s="250" t="s">
        <v>1388</v>
      </c>
      <c r="G332" s="248"/>
      <c r="H332" s="249" t="s">
        <v>1</v>
      </c>
      <c r="I332" s="251"/>
      <c r="J332" s="248"/>
      <c r="K332" s="248"/>
      <c r="L332" s="252"/>
      <c r="M332" s="253"/>
      <c r="N332" s="254"/>
      <c r="O332" s="254"/>
      <c r="P332" s="254"/>
      <c r="Q332" s="254"/>
      <c r="R332" s="254"/>
      <c r="S332" s="254"/>
      <c r="T332" s="25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6" t="s">
        <v>177</v>
      </c>
      <c r="AU332" s="256" t="s">
        <v>82</v>
      </c>
      <c r="AV332" s="13" t="s">
        <v>80</v>
      </c>
      <c r="AW332" s="13" t="s">
        <v>30</v>
      </c>
      <c r="AX332" s="13" t="s">
        <v>73</v>
      </c>
      <c r="AY332" s="256" t="s">
        <v>164</v>
      </c>
    </row>
    <row r="333" s="13" customFormat="1">
      <c r="A333" s="13"/>
      <c r="B333" s="247"/>
      <c r="C333" s="248"/>
      <c r="D333" s="240" t="s">
        <v>177</v>
      </c>
      <c r="E333" s="249" t="s">
        <v>1</v>
      </c>
      <c r="F333" s="250" t="s">
        <v>1248</v>
      </c>
      <c r="G333" s="248"/>
      <c r="H333" s="249" t="s">
        <v>1</v>
      </c>
      <c r="I333" s="251"/>
      <c r="J333" s="248"/>
      <c r="K333" s="248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177</v>
      </c>
      <c r="AU333" s="256" t="s">
        <v>82</v>
      </c>
      <c r="AV333" s="13" t="s">
        <v>80</v>
      </c>
      <c r="AW333" s="13" t="s">
        <v>30</v>
      </c>
      <c r="AX333" s="13" t="s">
        <v>73</v>
      </c>
      <c r="AY333" s="256" t="s">
        <v>164</v>
      </c>
    </row>
    <row r="334" s="14" customFormat="1">
      <c r="A334" s="14"/>
      <c r="B334" s="257"/>
      <c r="C334" s="258"/>
      <c r="D334" s="240" t="s">
        <v>177</v>
      </c>
      <c r="E334" s="259" t="s">
        <v>1</v>
      </c>
      <c r="F334" s="260" t="s">
        <v>1389</v>
      </c>
      <c r="G334" s="258"/>
      <c r="H334" s="261">
        <v>49.439999999999998</v>
      </c>
      <c r="I334" s="262"/>
      <c r="J334" s="258"/>
      <c r="K334" s="258"/>
      <c r="L334" s="263"/>
      <c r="M334" s="264"/>
      <c r="N334" s="265"/>
      <c r="O334" s="265"/>
      <c r="P334" s="265"/>
      <c r="Q334" s="265"/>
      <c r="R334" s="265"/>
      <c r="S334" s="265"/>
      <c r="T334" s="26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7" t="s">
        <v>177</v>
      </c>
      <c r="AU334" s="267" t="s">
        <v>82</v>
      </c>
      <c r="AV334" s="14" t="s">
        <v>82</v>
      </c>
      <c r="AW334" s="14" t="s">
        <v>30</v>
      </c>
      <c r="AX334" s="14" t="s">
        <v>73</v>
      </c>
      <c r="AY334" s="267" t="s">
        <v>164</v>
      </c>
    </row>
    <row r="335" s="13" customFormat="1">
      <c r="A335" s="13"/>
      <c r="B335" s="247"/>
      <c r="C335" s="248"/>
      <c r="D335" s="240" t="s">
        <v>177</v>
      </c>
      <c r="E335" s="249" t="s">
        <v>1</v>
      </c>
      <c r="F335" s="250" t="s">
        <v>1390</v>
      </c>
      <c r="G335" s="248"/>
      <c r="H335" s="249" t="s">
        <v>1</v>
      </c>
      <c r="I335" s="251"/>
      <c r="J335" s="248"/>
      <c r="K335" s="248"/>
      <c r="L335" s="252"/>
      <c r="M335" s="253"/>
      <c r="N335" s="254"/>
      <c r="O335" s="254"/>
      <c r="P335" s="254"/>
      <c r="Q335" s="254"/>
      <c r="R335" s="254"/>
      <c r="S335" s="254"/>
      <c r="T335" s="25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6" t="s">
        <v>177</v>
      </c>
      <c r="AU335" s="256" t="s">
        <v>82</v>
      </c>
      <c r="AV335" s="13" t="s">
        <v>80</v>
      </c>
      <c r="AW335" s="13" t="s">
        <v>30</v>
      </c>
      <c r="AX335" s="13" t="s">
        <v>73</v>
      </c>
      <c r="AY335" s="256" t="s">
        <v>164</v>
      </c>
    </row>
    <row r="336" s="14" customFormat="1">
      <c r="A336" s="14"/>
      <c r="B336" s="257"/>
      <c r="C336" s="258"/>
      <c r="D336" s="240" t="s">
        <v>177</v>
      </c>
      <c r="E336" s="259" t="s">
        <v>1</v>
      </c>
      <c r="F336" s="260" t="s">
        <v>1391</v>
      </c>
      <c r="G336" s="258"/>
      <c r="H336" s="261">
        <v>42</v>
      </c>
      <c r="I336" s="262"/>
      <c r="J336" s="258"/>
      <c r="K336" s="258"/>
      <c r="L336" s="263"/>
      <c r="M336" s="264"/>
      <c r="N336" s="265"/>
      <c r="O336" s="265"/>
      <c r="P336" s="265"/>
      <c r="Q336" s="265"/>
      <c r="R336" s="265"/>
      <c r="S336" s="265"/>
      <c r="T336" s="26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7" t="s">
        <v>177</v>
      </c>
      <c r="AU336" s="267" t="s">
        <v>82</v>
      </c>
      <c r="AV336" s="14" t="s">
        <v>82</v>
      </c>
      <c r="AW336" s="14" t="s">
        <v>30</v>
      </c>
      <c r="AX336" s="14" t="s">
        <v>73</v>
      </c>
      <c r="AY336" s="267" t="s">
        <v>164</v>
      </c>
    </row>
    <row r="337" s="13" customFormat="1">
      <c r="A337" s="13"/>
      <c r="B337" s="247"/>
      <c r="C337" s="248"/>
      <c r="D337" s="240" t="s">
        <v>177</v>
      </c>
      <c r="E337" s="249" t="s">
        <v>1</v>
      </c>
      <c r="F337" s="250" t="s">
        <v>1392</v>
      </c>
      <c r="G337" s="248"/>
      <c r="H337" s="249" t="s">
        <v>1</v>
      </c>
      <c r="I337" s="251"/>
      <c r="J337" s="248"/>
      <c r="K337" s="248"/>
      <c r="L337" s="252"/>
      <c r="M337" s="253"/>
      <c r="N337" s="254"/>
      <c r="O337" s="254"/>
      <c r="P337" s="254"/>
      <c r="Q337" s="254"/>
      <c r="R337" s="254"/>
      <c r="S337" s="254"/>
      <c r="T337" s="25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6" t="s">
        <v>177</v>
      </c>
      <c r="AU337" s="256" t="s">
        <v>82</v>
      </c>
      <c r="AV337" s="13" t="s">
        <v>80</v>
      </c>
      <c r="AW337" s="13" t="s">
        <v>30</v>
      </c>
      <c r="AX337" s="13" t="s">
        <v>73</v>
      </c>
      <c r="AY337" s="256" t="s">
        <v>164</v>
      </c>
    </row>
    <row r="338" s="14" customFormat="1">
      <c r="A338" s="14"/>
      <c r="B338" s="257"/>
      <c r="C338" s="258"/>
      <c r="D338" s="240" t="s">
        <v>177</v>
      </c>
      <c r="E338" s="259" t="s">
        <v>1</v>
      </c>
      <c r="F338" s="260" t="s">
        <v>1393</v>
      </c>
      <c r="G338" s="258"/>
      <c r="H338" s="261">
        <v>29.484000000000002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177</v>
      </c>
      <c r="AU338" s="267" t="s">
        <v>82</v>
      </c>
      <c r="AV338" s="14" t="s">
        <v>82</v>
      </c>
      <c r="AW338" s="14" t="s">
        <v>30</v>
      </c>
      <c r="AX338" s="14" t="s">
        <v>73</v>
      </c>
      <c r="AY338" s="267" t="s">
        <v>164</v>
      </c>
    </row>
    <row r="339" s="15" customFormat="1">
      <c r="A339" s="15"/>
      <c r="B339" s="268"/>
      <c r="C339" s="269"/>
      <c r="D339" s="240" t="s">
        <v>177</v>
      </c>
      <c r="E339" s="270" t="s">
        <v>1</v>
      </c>
      <c r="F339" s="271" t="s">
        <v>182</v>
      </c>
      <c r="G339" s="269"/>
      <c r="H339" s="272">
        <v>120.92400000000001</v>
      </c>
      <c r="I339" s="273"/>
      <c r="J339" s="269"/>
      <c r="K339" s="269"/>
      <c r="L339" s="274"/>
      <c r="M339" s="275"/>
      <c r="N339" s="276"/>
      <c r="O339" s="276"/>
      <c r="P339" s="276"/>
      <c r="Q339" s="276"/>
      <c r="R339" s="276"/>
      <c r="S339" s="276"/>
      <c r="T339" s="27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8" t="s">
        <v>177</v>
      </c>
      <c r="AU339" s="278" t="s">
        <v>82</v>
      </c>
      <c r="AV339" s="15" t="s">
        <v>171</v>
      </c>
      <c r="AW339" s="15" t="s">
        <v>30</v>
      </c>
      <c r="AX339" s="15" t="s">
        <v>80</v>
      </c>
      <c r="AY339" s="278" t="s">
        <v>164</v>
      </c>
    </row>
    <row r="340" s="12" customFormat="1" ht="22.8" customHeight="1">
      <c r="A340" s="12"/>
      <c r="B340" s="211"/>
      <c r="C340" s="212"/>
      <c r="D340" s="213" t="s">
        <v>72</v>
      </c>
      <c r="E340" s="225" t="s">
        <v>213</v>
      </c>
      <c r="F340" s="225" t="s">
        <v>863</v>
      </c>
      <c r="G340" s="212"/>
      <c r="H340" s="212"/>
      <c r="I340" s="215"/>
      <c r="J340" s="226">
        <f>BK340</f>
        <v>0</v>
      </c>
      <c r="K340" s="212"/>
      <c r="L340" s="217"/>
      <c r="M340" s="218"/>
      <c r="N340" s="219"/>
      <c r="O340" s="219"/>
      <c r="P340" s="220">
        <f>SUM(P341:P362)</f>
        <v>0</v>
      </c>
      <c r="Q340" s="219"/>
      <c r="R340" s="220">
        <f>SUM(R341:R362)</f>
        <v>1.0832578022999999</v>
      </c>
      <c r="S340" s="219"/>
      <c r="T340" s="221">
        <f>SUM(T341:T362)</f>
        <v>0.90892499999999998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2" t="s">
        <v>80</v>
      </c>
      <c r="AT340" s="223" t="s">
        <v>72</v>
      </c>
      <c r="AU340" s="223" t="s">
        <v>80</v>
      </c>
      <c r="AY340" s="222" t="s">
        <v>164</v>
      </c>
      <c r="BK340" s="224">
        <f>SUM(BK341:BK362)</f>
        <v>0</v>
      </c>
    </row>
    <row r="341" s="2" customFormat="1" ht="33" customHeight="1">
      <c r="A341" s="38"/>
      <c r="B341" s="39"/>
      <c r="C341" s="227" t="s">
        <v>457</v>
      </c>
      <c r="D341" s="227" t="s">
        <v>166</v>
      </c>
      <c r="E341" s="228" t="s">
        <v>871</v>
      </c>
      <c r="F341" s="229" t="s">
        <v>872</v>
      </c>
      <c r="G341" s="230" t="s">
        <v>169</v>
      </c>
      <c r="H341" s="231">
        <v>12.119</v>
      </c>
      <c r="I341" s="232"/>
      <c r="J341" s="233">
        <f>ROUND(I341*H341,2)</f>
        <v>0</v>
      </c>
      <c r="K341" s="229" t="s">
        <v>170</v>
      </c>
      <c r="L341" s="44"/>
      <c r="M341" s="234" t="s">
        <v>1</v>
      </c>
      <c r="N341" s="235" t="s">
        <v>38</v>
      </c>
      <c r="O341" s="91"/>
      <c r="P341" s="236">
        <f>O341*H341</f>
        <v>0</v>
      </c>
      <c r="Q341" s="236">
        <v>0.066961699999999999</v>
      </c>
      <c r="R341" s="236">
        <f>Q341*H341</f>
        <v>0.81150884229999998</v>
      </c>
      <c r="S341" s="236">
        <v>0.074999999999999997</v>
      </c>
      <c r="T341" s="237">
        <f>S341*H341</f>
        <v>0.90892499999999998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8" t="s">
        <v>171</v>
      </c>
      <c r="AT341" s="238" t="s">
        <v>166</v>
      </c>
      <c r="AU341" s="238" t="s">
        <v>82</v>
      </c>
      <c r="AY341" s="17" t="s">
        <v>164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7" t="s">
        <v>80</v>
      </c>
      <c r="BK341" s="239">
        <f>ROUND(I341*H341,2)</f>
        <v>0</v>
      </c>
      <c r="BL341" s="17" t="s">
        <v>171</v>
      </c>
      <c r="BM341" s="238" t="s">
        <v>1395</v>
      </c>
    </row>
    <row r="342" s="2" customFormat="1">
      <c r="A342" s="38"/>
      <c r="B342" s="39"/>
      <c r="C342" s="40"/>
      <c r="D342" s="240" t="s">
        <v>173</v>
      </c>
      <c r="E342" s="40"/>
      <c r="F342" s="241" t="s">
        <v>874</v>
      </c>
      <c r="G342" s="40"/>
      <c r="H342" s="40"/>
      <c r="I342" s="242"/>
      <c r="J342" s="40"/>
      <c r="K342" s="40"/>
      <c r="L342" s="44"/>
      <c r="M342" s="243"/>
      <c r="N342" s="244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173</v>
      </c>
      <c r="AU342" s="17" t="s">
        <v>82</v>
      </c>
    </row>
    <row r="343" s="2" customFormat="1">
      <c r="A343" s="38"/>
      <c r="B343" s="39"/>
      <c r="C343" s="40"/>
      <c r="D343" s="245" t="s">
        <v>175</v>
      </c>
      <c r="E343" s="40"/>
      <c r="F343" s="246" t="s">
        <v>875</v>
      </c>
      <c r="G343" s="40"/>
      <c r="H343" s="40"/>
      <c r="I343" s="242"/>
      <c r="J343" s="40"/>
      <c r="K343" s="40"/>
      <c r="L343" s="44"/>
      <c r="M343" s="243"/>
      <c r="N343" s="244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175</v>
      </c>
      <c r="AU343" s="17" t="s">
        <v>82</v>
      </c>
    </row>
    <row r="344" s="2" customFormat="1">
      <c r="A344" s="38"/>
      <c r="B344" s="39"/>
      <c r="C344" s="40"/>
      <c r="D344" s="240" t="s">
        <v>206</v>
      </c>
      <c r="E344" s="40"/>
      <c r="F344" s="279" t="s">
        <v>1396</v>
      </c>
      <c r="G344" s="40"/>
      <c r="H344" s="40"/>
      <c r="I344" s="242"/>
      <c r="J344" s="40"/>
      <c r="K344" s="40"/>
      <c r="L344" s="44"/>
      <c r="M344" s="243"/>
      <c r="N344" s="244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206</v>
      </c>
      <c r="AU344" s="17" t="s">
        <v>82</v>
      </c>
    </row>
    <row r="345" s="13" customFormat="1">
      <c r="A345" s="13"/>
      <c r="B345" s="247"/>
      <c r="C345" s="248"/>
      <c r="D345" s="240" t="s">
        <v>177</v>
      </c>
      <c r="E345" s="249" t="s">
        <v>1</v>
      </c>
      <c r="F345" s="250" t="s">
        <v>1397</v>
      </c>
      <c r="G345" s="248"/>
      <c r="H345" s="249" t="s">
        <v>1</v>
      </c>
      <c r="I345" s="251"/>
      <c r="J345" s="248"/>
      <c r="K345" s="248"/>
      <c r="L345" s="252"/>
      <c r="M345" s="253"/>
      <c r="N345" s="254"/>
      <c r="O345" s="254"/>
      <c r="P345" s="254"/>
      <c r="Q345" s="254"/>
      <c r="R345" s="254"/>
      <c r="S345" s="254"/>
      <c r="T345" s="25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6" t="s">
        <v>177</v>
      </c>
      <c r="AU345" s="256" t="s">
        <v>82</v>
      </c>
      <c r="AV345" s="13" t="s">
        <v>80</v>
      </c>
      <c r="AW345" s="13" t="s">
        <v>30</v>
      </c>
      <c r="AX345" s="13" t="s">
        <v>73</v>
      </c>
      <c r="AY345" s="256" t="s">
        <v>164</v>
      </c>
    </row>
    <row r="346" s="13" customFormat="1">
      <c r="A346" s="13"/>
      <c r="B346" s="247"/>
      <c r="C346" s="248"/>
      <c r="D346" s="240" t="s">
        <v>177</v>
      </c>
      <c r="E346" s="249" t="s">
        <v>1</v>
      </c>
      <c r="F346" s="250" t="s">
        <v>1398</v>
      </c>
      <c r="G346" s="248"/>
      <c r="H346" s="249" t="s">
        <v>1</v>
      </c>
      <c r="I346" s="251"/>
      <c r="J346" s="248"/>
      <c r="K346" s="248"/>
      <c r="L346" s="252"/>
      <c r="M346" s="253"/>
      <c r="N346" s="254"/>
      <c r="O346" s="254"/>
      <c r="P346" s="254"/>
      <c r="Q346" s="254"/>
      <c r="R346" s="254"/>
      <c r="S346" s="254"/>
      <c r="T346" s="25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6" t="s">
        <v>177</v>
      </c>
      <c r="AU346" s="256" t="s">
        <v>82</v>
      </c>
      <c r="AV346" s="13" t="s">
        <v>80</v>
      </c>
      <c r="AW346" s="13" t="s">
        <v>30</v>
      </c>
      <c r="AX346" s="13" t="s">
        <v>73</v>
      </c>
      <c r="AY346" s="256" t="s">
        <v>164</v>
      </c>
    </row>
    <row r="347" s="14" customFormat="1">
      <c r="A347" s="14"/>
      <c r="B347" s="257"/>
      <c r="C347" s="258"/>
      <c r="D347" s="240" t="s">
        <v>177</v>
      </c>
      <c r="E347" s="259" t="s">
        <v>1</v>
      </c>
      <c r="F347" s="260" t="s">
        <v>1399</v>
      </c>
      <c r="G347" s="258"/>
      <c r="H347" s="261">
        <v>8.7129999999999992</v>
      </c>
      <c r="I347" s="262"/>
      <c r="J347" s="258"/>
      <c r="K347" s="258"/>
      <c r="L347" s="263"/>
      <c r="M347" s="264"/>
      <c r="N347" s="265"/>
      <c r="O347" s="265"/>
      <c r="P347" s="265"/>
      <c r="Q347" s="265"/>
      <c r="R347" s="265"/>
      <c r="S347" s="265"/>
      <c r="T347" s="26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7" t="s">
        <v>177</v>
      </c>
      <c r="AU347" s="267" t="s">
        <v>82</v>
      </c>
      <c r="AV347" s="14" t="s">
        <v>82</v>
      </c>
      <c r="AW347" s="14" t="s">
        <v>30</v>
      </c>
      <c r="AX347" s="14" t="s">
        <v>73</v>
      </c>
      <c r="AY347" s="267" t="s">
        <v>164</v>
      </c>
    </row>
    <row r="348" s="13" customFormat="1">
      <c r="A348" s="13"/>
      <c r="B348" s="247"/>
      <c r="C348" s="248"/>
      <c r="D348" s="240" t="s">
        <v>177</v>
      </c>
      <c r="E348" s="249" t="s">
        <v>1</v>
      </c>
      <c r="F348" s="250" t="s">
        <v>1400</v>
      </c>
      <c r="G348" s="248"/>
      <c r="H348" s="249" t="s">
        <v>1</v>
      </c>
      <c r="I348" s="251"/>
      <c r="J348" s="248"/>
      <c r="K348" s="248"/>
      <c r="L348" s="252"/>
      <c r="M348" s="253"/>
      <c r="N348" s="254"/>
      <c r="O348" s="254"/>
      <c r="P348" s="254"/>
      <c r="Q348" s="254"/>
      <c r="R348" s="254"/>
      <c r="S348" s="254"/>
      <c r="T348" s="25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6" t="s">
        <v>177</v>
      </c>
      <c r="AU348" s="256" t="s">
        <v>82</v>
      </c>
      <c r="AV348" s="13" t="s">
        <v>80</v>
      </c>
      <c r="AW348" s="13" t="s">
        <v>30</v>
      </c>
      <c r="AX348" s="13" t="s">
        <v>73</v>
      </c>
      <c r="AY348" s="256" t="s">
        <v>164</v>
      </c>
    </row>
    <row r="349" s="14" customFormat="1">
      <c r="A349" s="14"/>
      <c r="B349" s="257"/>
      <c r="C349" s="258"/>
      <c r="D349" s="240" t="s">
        <v>177</v>
      </c>
      <c r="E349" s="259" t="s">
        <v>1</v>
      </c>
      <c r="F349" s="260" t="s">
        <v>1401</v>
      </c>
      <c r="G349" s="258"/>
      <c r="H349" s="261">
        <v>2.6379999999999999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7" t="s">
        <v>177</v>
      </c>
      <c r="AU349" s="267" t="s">
        <v>82</v>
      </c>
      <c r="AV349" s="14" t="s">
        <v>82</v>
      </c>
      <c r="AW349" s="14" t="s">
        <v>30</v>
      </c>
      <c r="AX349" s="14" t="s">
        <v>73</v>
      </c>
      <c r="AY349" s="267" t="s">
        <v>164</v>
      </c>
    </row>
    <row r="350" s="13" customFormat="1">
      <c r="A350" s="13"/>
      <c r="B350" s="247"/>
      <c r="C350" s="248"/>
      <c r="D350" s="240" t="s">
        <v>177</v>
      </c>
      <c r="E350" s="249" t="s">
        <v>1</v>
      </c>
      <c r="F350" s="250" t="s">
        <v>1402</v>
      </c>
      <c r="G350" s="248"/>
      <c r="H350" s="249" t="s">
        <v>1</v>
      </c>
      <c r="I350" s="251"/>
      <c r="J350" s="248"/>
      <c r="K350" s="248"/>
      <c r="L350" s="252"/>
      <c r="M350" s="253"/>
      <c r="N350" s="254"/>
      <c r="O350" s="254"/>
      <c r="P350" s="254"/>
      <c r="Q350" s="254"/>
      <c r="R350" s="254"/>
      <c r="S350" s="254"/>
      <c r="T350" s="25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6" t="s">
        <v>177</v>
      </c>
      <c r="AU350" s="256" t="s">
        <v>82</v>
      </c>
      <c r="AV350" s="13" t="s">
        <v>80</v>
      </c>
      <c r="AW350" s="13" t="s">
        <v>30</v>
      </c>
      <c r="AX350" s="13" t="s">
        <v>73</v>
      </c>
      <c r="AY350" s="256" t="s">
        <v>164</v>
      </c>
    </row>
    <row r="351" s="14" customFormat="1">
      <c r="A351" s="14"/>
      <c r="B351" s="257"/>
      <c r="C351" s="258"/>
      <c r="D351" s="240" t="s">
        <v>177</v>
      </c>
      <c r="E351" s="259" t="s">
        <v>1</v>
      </c>
      <c r="F351" s="260" t="s">
        <v>1403</v>
      </c>
      <c r="G351" s="258"/>
      <c r="H351" s="261">
        <v>0.76800000000000002</v>
      </c>
      <c r="I351" s="262"/>
      <c r="J351" s="258"/>
      <c r="K351" s="258"/>
      <c r="L351" s="263"/>
      <c r="M351" s="264"/>
      <c r="N351" s="265"/>
      <c r="O351" s="265"/>
      <c r="P351" s="265"/>
      <c r="Q351" s="265"/>
      <c r="R351" s="265"/>
      <c r="S351" s="265"/>
      <c r="T351" s="26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7" t="s">
        <v>177</v>
      </c>
      <c r="AU351" s="267" t="s">
        <v>82</v>
      </c>
      <c r="AV351" s="14" t="s">
        <v>82</v>
      </c>
      <c r="AW351" s="14" t="s">
        <v>30</v>
      </c>
      <c r="AX351" s="14" t="s">
        <v>73</v>
      </c>
      <c r="AY351" s="267" t="s">
        <v>164</v>
      </c>
    </row>
    <row r="352" s="15" customFormat="1">
      <c r="A352" s="15"/>
      <c r="B352" s="268"/>
      <c r="C352" s="269"/>
      <c r="D352" s="240" t="s">
        <v>177</v>
      </c>
      <c r="E352" s="270" t="s">
        <v>1</v>
      </c>
      <c r="F352" s="271" t="s">
        <v>182</v>
      </c>
      <c r="G352" s="269"/>
      <c r="H352" s="272">
        <v>12.119</v>
      </c>
      <c r="I352" s="273"/>
      <c r="J352" s="269"/>
      <c r="K352" s="269"/>
      <c r="L352" s="274"/>
      <c r="M352" s="275"/>
      <c r="N352" s="276"/>
      <c r="O352" s="276"/>
      <c r="P352" s="276"/>
      <c r="Q352" s="276"/>
      <c r="R352" s="276"/>
      <c r="S352" s="276"/>
      <c r="T352" s="277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8" t="s">
        <v>177</v>
      </c>
      <c r="AU352" s="278" t="s">
        <v>82</v>
      </c>
      <c r="AV352" s="15" t="s">
        <v>171</v>
      </c>
      <c r="AW352" s="15" t="s">
        <v>30</v>
      </c>
      <c r="AX352" s="15" t="s">
        <v>80</v>
      </c>
      <c r="AY352" s="278" t="s">
        <v>164</v>
      </c>
    </row>
    <row r="353" s="2" customFormat="1" ht="16.5" customHeight="1">
      <c r="A353" s="38"/>
      <c r="B353" s="39"/>
      <c r="C353" s="280" t="s">
        <v>468</v>
      </c>
      <c r="D353" s="280" t="s">
        <v>243</v>
      </c>
      <c r="E353" s="281" t="s">
        <v>881</v>
      </c>
      <c r="F353" s="282" t="s">
        <v>882</v>
      </c>
      <c r="G353" s="283" t="s">
        <v>246</v>
      </c>
      <c r="H353" s="284">
        <v>18.385000000000002</v>
      </c>
      <c r="I353" s="285"/>
      <c r="J353" s="286">
        <f>ROUND(I353*H353,2)</f>
        <v>0</v>
      </c>
      <c r="K353" s="282" t="s">
        <v>170</v>
      </c>
      <c r="L353" s="287"/>
      <c r="M353" s="288" t="s">
        <v>1</v>
      </c>
      <c r="N353" s="289" t="s">
        <v>38</v>
      </c>
      <c r="O353" s="91"/>
      <c r="P353" s="236">
        <f>O353*H353</f>
        <v>0</v>
      </c>
      <c r="Q353" s="236">
        <v>0.001</v>
      </c>
      <c r="R353" s="236">
        <f>Q353*H353</f>
        <v>0.018385000000000002</v>
      </c>
      <c r="S353" s="236">
        <v>0</v>
      </c>
      <c r="T353" s="237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8" t="s">
        <v>231</v>
      </c>
      <c r="AT353" s="238" t="s">
        <v>243</v>
      </c>
      <c r="AU353" s="238" t="s">
        <v>82</v>
      </c>
      <c r="AY353" s="17" t="s">
        <v>164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7" t="s">
        <v>80</v>
      </c>
      <c r="BK353" s="239">
        <f>ROUND(I353*H353,2)</f>
        <v>0</v>
      </c>
      <c r="BL353" s="17" t="s">
        <v>171</v>
      </c>
      <c r="BM353" s="238" t="s">
        <v>1404</v>
      </c>
    </row>
    <row r="354" s="2" customFormat="1">
      <c r="A354" s="38"/>
      <c r="B354" s="39"/>
      <c r="C354" s="40"/>
      <c r="D354" s="240" t="s">
        <v>173</v>
      </c>
      <c r="E354" s="40"/>
      <c r="F354" s="241" t="s">
        <v>882</v>
      </c>
      <c r="G354" s="40"/>
      <c r="H354" s="40"/>
      <c r="I354" s="242"/>
      <c r="J354" s="40"/>
      <c r="K354" s="40"/>
      <c r="L354" s="44"/>
      <c r="M354" s="243"/>
      <c r="N354" s="244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173</v>
      </c>
      <c r="AU354" s="17" t="s">
        <v>82</v>
      </c>
    </row>
    <row r="355" s="2" customFormat="1">
      <c r="A355" s="38"/>
      <c r="B355" s="39"/>
      <c r="C355" s="40"/>
      <c r="D355" s="240" t="s">
        <v>206</v>
      </c>
      <c r="E355" s="40"/>
      <c r="F355" s="279" t="s">
        <v>1405</v>
      </c>
      <c r="G355" s="40"/>
      <c r="H355" s="40"/>
      <c r="I355" s="242"/>
      <c r="J355" s="40"/>
      <c r="K355" s="40"/>
      <c r="L355" s="44"/>
      <c r="M355" s="243"/>
      <c r="N355" s="244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206</v>
      </c>
      <c r="AU355" s="17" t="s">
        <v>82</v>
      </c>
    </row>
    <row r="356" s="14" customFormat="1">
      <c r="A356" s="14"/>
      <c r="B356" s="257"/>
      <c r="C356" s="258"/>
      <c r="D356" s="240" t="s">
        <v>177</v>
      </c>
      <c r="E356" s="259" t="s">
        <v>1</v>
      </c>
      <c r="F356" s="260" t="s">
        <v>1406</v>
      </c>
      <c r="G356" s="258"/>
      <c r="H356" s="261">
        <v>18.385000000000002</v>
      </c>
      <c r="I356" s="262"/>
      <c r="J356" s="258"/>
      <c r="K356" s="258"/>
      <c r="L356" s="263"/>
      <c r="M356" s="264"/>
      <c r="N356" s="265"/>
      <c r="O356" s="265"/>
      <c r="P356" s="265"/>
      <c r="Q356" s="265"/>
      <c r="R356" s="265"/>
      <c r="S356" s="265"/>
      <c r="T356" s="26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7" t="s">
        <v>177</v>
      </c>
      <c r="AU356" s="267" t="s">
        <v>82</v>
      </c>
      <c r="AV356" s="14" t="s">
        <v>82</v>
      </c>
      <c r="AW356" s="14" t="s">
        <v>30</v>
      </c>
      <c r="AX356" s="14" t="s">
        <v>73</v>
      </c>
      <c r="AY356" s="267" t="s">
        <v>164</v>
      </c>
    </row>
    <row r="357" s="15" customFormat="1">
      <c r="A357" s="15"/>
      <c r="B357" s="268"/>
      <c r="C357" s="269"/>
      <c r="D357" s="240" t="s">
        <v>177</v>
      </c>
      <c r="E357" s="270" t="s">
        <v>1</v>
      </c>
      <c r="F357" s="271" t="s">
        <v>182</v>
      </c>
      <c r="G357" s="269"/>
      <c r="H357" s="272">
        <v>18.385000000000002</v>
      </c>
      <c r="I357" s="273"/>
      <c r="J357" s="269"/>
      <c r="K357" s="269"/>
      <c r="L357" s="274"/>
      <c r="M357" s="275"/>
      <c r="N357" s="276"/>
      <c r="O357" s="276"/>
      <c r="P357" s="276"/>
      <c r="Q357" s="276"/>
      <c r="R357" s="276"/>
      <c r="S357" s="276"/>
      <c r="T357" s="277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8" t="s">
        <v>177</v>
      </c>
      <c r="AU357" s="278" t="s">
        <v>82</v>
      </c>
      <c r="AV357" s="15" t="s">
        <v>171</v>
      </c>
      <c r="AW357" s="15" t="s">
        <v>30</v>
      </c>
      <c r="AX357" s="15" t="s">
        <v>80</v>
      </c>
      <c r="AY357" s="278" t="s">
        <v>164</v>
      </c>
    </row>
    <row r="358" s="2" customFormat="1" ht="33" customHeight="1">
      <c r="A358" s="38"/>
      <c r="B358" s="39"/>
      <c r="C358" s="227" t="s">
        <v>474</v>
      </c>
      <c r="D358" s="227" t="s">
        <v>166</v>
      </c>
      <c r="E358" s="228" t="s">
        <v>1407</v>
      </c>
      <c r="F358" s="229" t="s">
        <v>1408</v>
      </c>
      <c r="G358" s="230" t="s">
        <v>169</v>
      </c>
      <c r="H358" s="231">
        <v>10.9</v>
      </c>
      <c r="I358" s="232"/>
      <c r="J358" s="233">
        <f>ROUND(I358*H358,2)</f>
        <v>0</v>
      </c>
      <c r="K358" s="229" t="s">
        <v>170</v>
      </c>
      <c r="L358" s="44"/>
      <c r="M358" s="234" t="s">
        <v>1</v>
      </c>
      <c r="N358" s="235" t="s">
        <v>38</v>
      </c>
      <c r="O358" s="91"/>
      <c r="P358" s="236">
        <f>O358*H358</f>
        <v>0</v>
      </c>
      <c r="Q358" s="236">
        <v>0.023244399999999998</v>
      </c>
      <c r="R358" s="236">
        <f>Q358*H358</f>
        <v>0.25336396</v>
      </c>
      <c r="S358" s="236">
        <v>0</v>
      </c>
      <c r="T358" s="23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8" t="s">
        <v>171</v>
      </c>
      <c r="AT358" s="238" t="s">
        <v>166</v>
      </c>
      <c r="AU358" s="238" t="s">
        <v>82</v>
      </c>
      <c r="AY358" s="17" t="s">
        <v>164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7" t="s">
        <v>80</v>
      </c>
      <c r="BK358" s="239">
        <f>ROUND(I358*H358,2)</f>
        <v>0</v>
      </c>
      <c r="BL358" s="17" t="s">
        <v>171</v>
      </c>
      <c r="BM358" s="238" t="s">
        <v>1409</v>
      </c>
    </row>
    <row r="359" s="2" customFormat="1">
      <c r="A359" s="38"/>
      <c r="B359" s="39"/>
      <c r="C359" s="40"/>
      <c r="D359" s="240" t="s">
        <v>173</v>
      </c>
      <c r="E359" s="40"/>
      <c r="F359" s="241" t="s">
        <v>1410</v>
      </c>
      <c r="G359" s="40"/>
      <c r="H359" s="40"/>
      <c r="I359" s="242"/>
      <c r="J359" s="40"/>
      <c r="K359" s="40"/>
      <c r="L359" s="44"/>
      <c r="M359" s="243"/>
      <c r="N359" s="244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173</v>
      </c>
      <c r="AU359" s="17" t="s">
        <v>82</v>
      </c>
    </row>
    <row r="360" s="2" customFormat="1">
      <c r="A360" s="38"/>
      <c r="B360" s="39"/>
      <c r="C360" s="40"/>
      <c r="D360" s="245" t="s">
        <v>175</v>
      </c>
      <c r="E360" s="40"/>
      <c r="F360" s="246" t="s">
        <v>1411</v>
      </c>
      <c r="G360" s="40"/>
      <c r="H360" s="40"/>
      <c r="I360" s="242"/>
      <c r="J360" s="40"/>
      <c r="K360" s="40"/>
      <c r="L360" s="44"/>
      <c r="M360" s="243"/>
      <c r="N360" s="244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175</v>
      </c>
      <c r="AU360" s="17" t="s">
        <v>82</v>
      </c>
    </row>
    <row r="361" s="14" customFormat="1">
      <c r="A361" s="14"/>
      <c r="B361" s="257"/>
      <c r="C361" s="258"/>
      <c r="D361" s="240" t="s">
        <v>177</v>
      </c>
      <c r="E361" s="259" t="s">
        <v>1</v>
      </c>
      <c r="F361" s="260" t="s">
        <v>1412</v>
      </c>
      <c r="G361" s="258"/>
      <c r="H361" s="261">
        <v>10.9</v>
      </c>
      <c r="I361" s="262"/>
      <c r="J361" s="258"/>
      <c r="K361" s="258"/>
      <c r="L361" s="263"/>
      <c r="M361" s="264"/>
      <c r="N361" s="265"/>
      <c r="O361" s="265"/>
      <c r="P361" s="265"/>
      <c r="Q361" s="265"/>
      <c r="R361" s="265"/>
      <c r="S361" s="265"/>
      <c r="T361" s="26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7" t="s">
        <v>177</v>
      </c>
      <c r="AU361" s="267" t="s">
        <v>82</v>
      </c>
      <c r="AV361" s="14" t="s">
        <v>82</v>
      </c>
      <c r="AW361" s="14" t="s">
        <v>30</v>
      </c>
      <c r="AX361" s="14" t="s">
        <v>73</v>
      </c>
      <c r="AY361" s="267" t="s">
        <v>164</v>
      </c>
    </row>
    <row r="362" s="15" customFormat="1">
      <c r="A362" s="15"/>
      <c r="B362" s="268"/>
      <c r="C362" s="269"/>
      <c r="D362" s="240" t="s">
        <v>177</v>
      </c>
      <c r="E362" s="270" t="s">
        <v>1</v>
      </c>
      <c r="F362" s="271" t="s">
        <v>182</v>
      </c>
      <c r="G362" s="269"/>
      <c r="H362" s="272">
        <v>10.9</v>
      </c>
      <c r="I362" s="273"/>
      <c r="J362" s="269"/>
      <c r="K362" s="269"/>
      <c r="L362" s="274"/>
      <c r="M362" s="275"/>
      <c r="N362" s="276"/>
      <c r="O362" s="276"/>
      <c r="P362" s="276"/>
      <c r="Q362" s="276"/>
      <c r="R362" s="276"/>
      <c r="S362" s="276"/>
      <c r="T362" s="27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8" t="s">
        <v>177</v>
      </c>
      <c r="AU362" s="278" t="s">
        <v>82</v>
      </c>
      <c r="AV362" s="15" t="s">
        <v>171</v>
      </c>
      <c r="AW362" s="15" t="s">
        <v>30</v>
      </c>
      <c r="AX362" s="15" t="s">
        <v>80</v>
      </c>
      <c r="AY362" s="278" t="s">
        <v>164</v>
      </c>
    </row>
    <row r="363" s="12" customFormat="1" ht="22.8" customHeight="1">
      <c r="A363" s="12"/>
      <c r="B363" s="211"/>
      <c r="C363" s="212"/>
      <c r="D363" s="213" t="s">
        <v>72</v>
      </c>
      <c r="E363" s="225" t="s">
        <v>242</v>
      </c>
      <c r="F363" s="225" t="s">
        <v>886</v>
      </c>
      <c r="G363" s="212"/>
      <c r="H363" s="212"/>
      <c r="I363" s="215"/>
      <c r="J363" s="226">
        <f>BK363</f>
        <v>0</v>
      </c>
      <c r="K363" s="212"/>
      <c r="L363" s="217"/>
      <c r="M363" s="218"/>
      <c r="N363" s="219"/>
      <c r="O363" s="219"/>
      <c r="P363" s="220">
        <f>SUM(P364:P438)</f>
        <v>0</v>
      </c>
      <c r="Q363" s="219"/>
      <c r="R363" s="220">
        <f>SUM(R364:R438)</f>
        <v>2.273945669952</v>
      </c>
      <c r="S363" s="219"/>
      <c r="T363" s="221">
        <f>SUM(T364:T438)</f>
        <v>38.988000000000007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2" t="s">
        <v>80</v>
      </c>
      <c r="AT363" s="223" t="s">
        <v>72</v>
      </c>
      <c r="AU363" s="223" t="s">
        <v>80</v>
      </c>
      <c r="AY363" s="222" t="s">
        <v>164</v>
      </c>
      <c r="BK363" s="224">
        <f>SUM(BK364:BK438)</f>
        <v>0</v>
      </c>
    </row>
    <row r="364" s="2" customFormat="1" ht="24.15" customHeight="1">
      <c r="A364" s="38"/>
      <c r="B364" s="39"/>
      <c r="C364" s="227" t="s">
        <v>481</v>
      </c>
      <c r="D364" s="227" t="s">
        <v>166</v>
      </c>
      <c r="E364" s="228" t="s">
        <v>1413</v>
      </c>
      <c r="F364" s="229" t="s">
        <v>1414</v>
      </c>
      <c r="G364" s="230" t="s">
        <v>692</v>
      </c>
      <c r="H364" s="231">
        <v>19.239999999999998</v>
      </c>
      <c r="I364" s="232"/>
      <c r="J364" s="233">
        <f>ROUND(I364*H364,2)</f>
        <v>0</v>
      </c>
      <c r="K364" s="229" t="s">
        <v>170</v>
      </c>
      <c r="L364" s="44"/>
      <c r="M364" s="234" t="s">
        <v>1</v>
      </c>
      <c r="N364" s="235" t="s">
        <v>38</v>
      </c>
      <c r="O364" s="91"/>
      <c r="P364" s="236">
        <f>O364*H364</f>
        <v>0</v>
      </c>
      <c r="Q364" s="236">
        <v>0.00019320000000000001</v>
      </c>
      <c r="R364" s="236">
        <f>Q364*H364</f>
        <v>0.0037171679999999999</v>
      </c>
      <c r="S364" s="236">
        <v>0</v>
      </c>
      <c r="T364" s="23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8" t="s">
        <v>171</v>
      </c>
      <c r="AT364" s="238" t="s">
        <v>166</v>
      </c>
      <c r="AU364" s="238" t="s">
        <v>82</v>
      </c>
      <c r="AY364" s="17" t="s">
        <v>164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7" t="s">
        <v>80</v>
      </c>
      <c r="BK364" s="239">
        <f>ROUND(I364*H364,2)</f>
        <v>0</v>
      </c>
      <c r="BL364" s="17" t="s">
        <v>171</v>
      </c>
      <c r="BM364" s="238" t="s">
        <v>1415</v>
      </c>
    </row>
    <row r="365" s="2" customFormat="1">
      <c r="A365" s="38"/>
      <c r="B365" s="39"/>
      <c r="C365" s="40"/>
      <c r="D365" s="240" t="s">
        <v>173</v>
      </c>
      <c r="E365" s="40"/>
      <c r="F365" s="241" t="s">
        <v>1416</v>
      </c>
      <c r="G365" s="40"/>
      <c r="H365" s="40"/>
      <c r="I365" s="242"/>
      <c r="J365" s="40"/>
      <c r="K365" s="40"/>
      <c r="L365" s="44"/>
      <c r="M365" s="243"/>
      <c r="N365" s="244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173</v>
      </c>
      <c r="AU365" s="17" t="s">
        <v>82</v>
      </c>
    </row>
    <row r="366" s="2" customFormat="1">
      <c r="A366" s="38"/>
      <c r="B366" s="39"/>
      <c r="C366" s="40"/>
      <c r="D366" s="245" t="s">
        <v>175</v>
      </c>
      <c r="E366" s="40"/>
      <c r="F366" s="246" t="s">
        <v>1417</v>
      </c>
      <c r="G366" s="40"/>
      <c r="H366" s="40"/>
      <c r="I366" s="242"/>
      <c r="J366" s="40"/>
      <c r="K366" s="40"/>
      <c r="L366" s="44"/>
      <c r="M366" s="243"/>
      <c r="N366" s="244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175</v>
      </c>
      <c r="AU366" s="17" t="s">
        <v>82</v>
      </c>
    </row>
    <row r="367" s="13" customFormat="1">
      <c r="A367" s="13"/>
      <c r="B367" s="247"/>
      <c r="C367" s="248"/>
      <c r="D367" s="240" t="s">
        <v>177</v>
      </c>
      <c r="E367" s="249" t="s">
        <v>1</v>
      </c>
      <c r="F367" s="250" t="s">
        <v>1418</v>
      </c>
      <c r="G367" s="248"/>
      <c r="H367" s="249" t="s">
        <v>1</v>
      </c>
      <c r="I367" s="251"/>
      <c r="J367" s="248"/>
      <c r="K367" s="248"/>
      <c r="L367" s="252"/>
      <c r="M367" s="253"/>
      <c r="N367" s="254"/>
      <c r="O367" s="254"/>
      <c r="P367" s="254"/>
      <c r="Q367" s="254"/>
      <c r="R367" s="254"/>
      <c r="S367" s="254"/>
      <c r="T367" s="25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6" t="s">
        <v>177</v>
      </c>
      <c r="AU367" s="256" t="s">
        <v>82</v>
      </c>
      <c r="AV367" s="13" t="s">
        <v>80</v>
      </c>
      <c r="AW367" s="13" t="s">
        <v>30</v>
      </c>
      <c r="AX367" s="13" t="s">
        <v>73</v>
      </c>
      <c r="AY367" s="256" t="s">
        <v>164</v>
      </c>
    </row>
    <row r="368" s="14" customFormat="1">
      <c r="A368" s="14"/>
      <c r="B368" s="257"/>
      <c r="C368" s="258"/>
      <c r="D368" s="240" t="s">
        <v>177</v>
      </c>
      <c r="E368" s="259" t="s">
        <v>1</v>
      </c>
      <c r="F368" s="260" t="s">
        <v>1419</v>
      </c>
      <c r="G368" s="258"/>
      <c r="H368" s="261">
        <v>3.2400000000000002</v>
      </c>
      <c r="I368" s="262"/>
      <c r="J368" s="258"/>
      <c r="K368" s="258"/>
      <c r="L368" s="263"/>
      <c r="M368" s="264"/>
      <c r="N368" s="265"/>
      <c r="O368" s="265"/>
      <c r="P368" s="265"/>
      <c r="Q368" s="265"/>
      <c r="R368" s="265"/>
      <c r="S368" s="265"/>
      <c r="T368" s="26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7" t="s">
        <v>177</v>
      </c>
      <c r="AU368" s="267" t="s">
        <v>82</v>
      </c>
      <c r="AV368" s="14" t="s">
        <v>82</v>
      </c>
      <c r="AW368" s="14" t="s">
        <v>30</v>
      </c>
      <c r="AX368" s="14" t="s">
        <v>73</v>
      </c>
      <c r="AY368" s="267" t="s">
        <v>164</v>
      </c>
    </row>
    <row r="369" s="13" customFormat="1">
      <c r="A369" s="13"/>
      <c r="B369" s="247"/>
      <c r="C369" s="248"/>
      <c r="D369" s="240" t="s">
        <v>177</v>
      </c>
      <c r="E369" s="249" t="s">
        <v>1</v>
      </c>
      <c r="F369" s="250" t="s">
        <v>1420</v>
      </c>
      <c r="G369" s="248"/>
      <c r="H369" s="249" t="s">
        <v>1</v>
      </c>
      <c r="I369" s="251"/>
      <c r="J369" s="248"/>
      <c r="K369" s="248"/>
      <c r="L369" s="252"/>
      <c r="M369" s="253"/>
      <c r="N369" s="254"/>
      <c r="O369" s="254"/>
      <c r="P369" s="254"/>
      <c r="Q369" s="254"/>
      <c r="R369" s="254"/>
      <c r="S369" s="254"/>
      <c r="T369" s="25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6" t="s">
        <v>177</v>
      </c>
      <c r="AU369" s="256" t="s">
        <v>82</v>
      </c>
      <c r="AV369" s="13" t="s">
        <v>80</v>
      </c>
      <c r="AW369" s="13" t="s">
        <v>30</v>
      </c>
      <c r="AX369" s="13" t="s">
        <v>73</v>
      </c>
      <c r="AY369" s="256" t="s">
        <v>164</v>
      </c>
    </row>
    <row r="370" s="14" customFormat="1">
      <c r="A370" s="14"/>
      <c r="B370" s="257"/>
      <c r="C370" s="258"/>
      <c r="D370" s="240" t="s">
        <v>177</v>
      </c>
      <c r="E370" s="259" t="s">
        <v>1</v>
      </c>
      <c r="F370" s="260" t="s">
        <v>1421</v>
      </c>
      <c r="G370" s="258"/>
      <c r="H370" s="261">
        <v>16</v>
      </c>
      <c r="I370" s="262"/>
      <c r="J370" s="258"/>
      <c r="K370" s="258"/>
      <c r="L370" s="263"/>
      <c r="M370" s="264"/>
      <c r="N370" s="265"/>
      <c r="O370" s="265"/>
      <c r="P370" s="265"/>
      <c r="Q370" s="265"/>
      <c r="R370" s="265"/>
      <c r="S370" s="265"/>
      <c r="T370" s="26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7" t="s">
        <v>177</v>
      </c>
      <c r="AU370" s="267" t="s">
        <v>82</v>
      </c>
      <c r="AV370" s="14" t="s">
        <v>82</v>
      </c>
      <c r="AW370" s="14" t="s">
        <v>30</v>
      </c>
      <c r="AX370" s="14" t="s">
        <v>73</v>
      </c>
      <c r="AY370" s="267" t="s">
        <v>164</v>
      </c>
    </row>
    <row r="371" s="15" customFormat="1">
      <c r="A371" s="15"/>
      <c r="B371" s="268"/>
      <c r="C371" s="269"/>
      <c r="D371" s="240" t="s">
        <v>177</v>
      </c>
      <c r="E371" s="270" t="s">
        <v>1</v>
      </c>
      <c r="F371" s="271" t="s">
        <v>182</v>
      </c>
      <c r="G371" s="269"/>
      <c r="H371" s="272">
        <v>19.239999999999998</v>
      </c>
      <c r="I371" s="273"/>
      <c r="J371" s="269"/>
      <c r="K371" s="269"/>
      <c r="L371" s="274"/>
      <c r="M371" s="275"/>
      <c r="N371" s="276"/>
      <c r="O371" s="276"/>
      <c r="P371" s="276"/>
      <c r="Q371" s="276"/>
      <c r="R371" s="276"/>
      <c r="S371" s="276"/>
      <c r="T371" s="277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8" t="s">
        <v>177</v>
      </c>
      <c r="AU371" s="278" t="s">
        <v>82</v>
      </c>
      <c r="AV371" s="15" t="s">
        <v>171</v>
      </c>
      <c r="AW371" s="15" t="s">
        <v>30</v>
      </c>
      <c r="AX371" s="15" t="s">
        <v>80</v>
      </c>
      <c r="AY371" s="278" t="s">
        <v>164</v>
      </c>
    </row>
    <row r="372" s="2" customFormat="1" ht="16.5" customHeight="1">
      <c r="A372" s="38"/>
      <c r="B372" s="39"/>
      <c r="C372" s="227" t="s">
        <v>488</v>
      </c>
      <c r="D372" s="227" t="s">
        <v>166</v>
      </c>
      <c r="E372" s="228" t="s">
        <v>887</v>
      </c>
      <c r="F372" s="229" t="s">
        <v>888</v>
      </c>
      <c r="G372" s="230" t="s">
        <v>692</v>
      </c>
      <c r="H372" s="231">
        <v>10.6</v>
      </c>
      <c r="I372" s="232"/>
      <c r="J372" s="233">
        <f>ROUND(I372*H372,2)</f>
        <v>0</v>
      </c>
      <c r="K372" s="229" t="s">
        <v>170</v>
      </c>
      <c r="L372" s="44"/>
      <c r="M372" s="234" t="s">
        <v>1</v>
      </c>
      <c r="N372" s="235" t="s">
        <v>38</v>
      </c>
      <c r="O372" s="91"/>
      <c r="P372" s="236">
        <f>O372*H372</f>
        <v>0</v>
      </c>
      <c r="Q372" s="236">
        <v>0.00117</v>
      </c>
      <c r="R372" s="236">
        <f>Q372*H372</f>
        <v>0.012402</v>
      </c>
      <c r="S372" s="236">
        <v>0</v>
      </c>
      <c r="T372" s="237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8" t="s">
        <v>171</v>
      </c>
      <c r="AT372" s="238" t="s">
        <v>166</v>
      </c>
      <c r="AU372" s="238" t="s">
        <v>82</v>
      </c>
      <c r="AY372" s="17" t="s">
        <v>164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7" t="s">
        <v>80</v>
      </c>
      <c r="BK372" s="239">
        <f>ROUND(I372*H372,2)</f>
        <v>0</v>
      </c>
      <c r="BL372" s="17" t="s">
        <v>171</v>
      </c>
      <c r="BM372" s="238" t="s">
        <v>1422</v>
      </c>
    </row>
    <row r="373" s="2" customFormat="1">
      <c r="A373" s="38"/>
      <c r="B373" s="39"/>
      <c r="C373" s="40"/>
      <c r="D373" s="240" t="s">
        <v>173</v>
      </c>
      <c r="E373" s="40"/>
      <c r="F373" s="241" t="s">
        <v>890</v>
      </c>
      <c r="G373" s="40"/>
      <c r="H373" s="40"/>
      <c r="I373" s="242"/>
      <c r="J373" s="40"/>
      <c r="K373" s="40"/>
      <c r="L373" s="44"/>
      <c r="M373" s="243"/>
      <c r="N373" s="244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173</v>
      </c>
      <c r="AU373" s="17" t="s">
        <v>82</v>
      </c>
    </row>
    <row r="374" s="2" customFormat="1">
      <c r="A374" s="38"/>
      <c r="B374" s="39"/>
      <c r="C374" s="40"/>
      <c r="D374" s="245" t="s">
        <v>175</v>
      </c>
      <c r="E374" s="40"/>
      <c r="F374" s="246" t="s">
        <v>891</v>
      </c>
      <c r="G374" s="40"/>
      <c r="H374" s="40"/>
      <c r="I374" s="242"/>
      <c r="J374" s="40"/>
      <c r="K374" s="40"/>
      <c r="L374" s="44"/>
      <c r="M374" s="243"/>
      <c r="N374" s="244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175</v>
      </c>
      <c r="AU374" s="17" t="s">
        <v>82</v>
      </c>
    </row>
    <row r="375" s="14" customFormat="1">
      <c r="A375" s="14"/>
      <c r="B375" s="257"/>
      <c r="C375" s="258"/>
      <c r="D375" s="240" t="s">
        <v>177</v>
      </c>
      <c r="E375" s="259" t="s">
        <v>1</v>
      </c>
      <c r="F375" s="260" t="s">
        <v>1423</v>
      </c>
      <c r="G375" s="258"/>
      <c r="H375" s="261">
        <v>10.6</v>
      </c>
      <c r="I375" s="262"/>
      <c r="J375" s="258"/>
      <c r="K375" s="258"/>
      <c r="L375" s="263"/>
      <c r="M375" s="264"/>
      <c r="N375" s="265"/>
      <c r="O375" s="265"/>
      <c r="P375" s="265"/>
      <c r="Q375" s="265"/>
      <c r="R375" s="265"/>
      <c r="S375" s="265"/>
      <c r="T375" s="26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7" t="s">
        <v>177</v>
      </c>
      <c r="AU375" s="267" t="s">
        <v>82</v>
      </c>
      <c r="AV375" s="14" t="s">
        <v>82</v>
      </c>
      <c r="AW375" s="14" t="s">
        <v>30</v>
      </c>
      <c r="AX375" s="14" t="s">
        <v>73</v>
      </c>
      <c r="AY375" s="267" t="s">
        <v>164</v>
      </c>
    </row>
    <row r="376" s="15" customFormat="1">
      <c r="A376" s="15"/>
      <c r="B376" s="268"/>
      <c r="C376" s="269"/>
      <c r="D376" s="240" t="s">
        <v>177</v>
      </c>
      <c r="E376" s="270" t="s">
        <v>1</v>
      </c>
      <c r="F376" s="271" t="s">
        <v>182</v>
      </c>
      <c r="G376" s="269"/>
      <c r="H376" s="272">
        <v>10.6</v>
      </c>
      <c r="I376" s="273"/>
      <c r="J376" s="269"/>
      <c r="K376" s="269"/>
      <c r="L376" s="274"/>
      <c r="M376" s="275"/>
      <c r="N376" s="276"/>
      <c r="O376" s="276"/>
      <c r="P376" s="276"/>
      <c r="Q376" s="276"/>
      <c r="R376" s="276"/>
      <c r="S376" s="276"/>
      <c r="T376" s="27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8" t="s">
        <v>177</v>
      </c>
      <c r="AU376" s="278" t="s">
        <v>82</v>
      </c>
      <c r="AV376" s="15" t="s">
        <v>171</v>
      </c>
      <c r="AW376" s="15" t="s">
        <v>30</v>
      </c>
      <c r="AX376" s="15" t="s">
        <v>80</v>
      </c>
      <c r="AY376" s="278" t="s">
        <v>164</v>
      </c>
    </row>
    <row r="377" s="2" customFormat="1" ht="16.5" customHeight="1">
      <c r="A377" s="38"/>
      <c r="B377" s="39"/>
      <c r="C377" s="227" t="s">
        <v>496</v>
      </c>
      <c r="D377" s="227" t="s">
        <v>166</v>
      </c>
      <c r="E377" s="228" t="s">
        <v>896</v>
      </c>
      <c r="F377" s="229" t="s">
        <v>897</v>
      </c>
      <c r="G377" s="230" t="s">
        <v>692</v>
      </c>
      <c r="H377" s="231">
        <v>10.6</v>
      </c>
      <c r="I377" s="232"/>
      <c r="J377" s="233">
        <f>ROUND(I377*H377,2)</f>
        <v>0</v>
      </c>
      <c r="K377" s="229" t="s">
        <v>170</v>
      </c>
      <c r="L377" s="44"/>
      <c r="M377" s="234" t="s">
        <v>1</v>
      </c>
      <c r="N377" s="235" t="s">
        <v>38</v>
      </c>
      <c r="O377" s="91"/>
      <c r="P377" s="236">
        <f>O377*H377</f>
        <v>0</v>
      </c>
      <c r="Q377" s="236">
        <v>0.00058049999999999996</v>
      </c>
      <c r="R377" s="236">
        <f>Q377*H377</f>
        <v>0.0061532999999999996</v>
      </c>
      <c r="S377" s="236">
        <v>0</v>
      </c>
      <c r="T377" s="23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8" t="s">
        <v>171</v>
      </c>
      <c r="AT377" s="238" t="s">
        <v>166</v>
      </c>
      <c r="AU377" s="238" t="s">
        <v>82</v>
      </c>
      <c r="AY377" s="17" t="s">
        <v>164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7" t="s">
        <v>80</v>
      </c>
      <c r="BK377" s="239">
        <f>ROUND(I377*H377,2)</f>
        <v>0</v>
      </c>
      <c r="BL377" s="17" t="s">
        <v>171</v>
      </c>
      <c r="BM377" s="238" t="s">
        <v>1424</v>
      </c>
    </row>
    <row r="378" s="2" customFormat="1">
      <c r="A378" s="38"/>
      <c r="B378" s="39"/>
      <c r="C378" s="40"/>
      <c r="D378" s="240" t="s">
        <v>173</v>
      </c>
      <c r="E378" s="40"/>
      <c r="F378" s="241" t="s">
        <v>899</v>
      </c>
      <c r="G378" s="40"/>
      <c r="H378" s="40"/>
      <c r="I378" s="242"/>
      <c r="J378" s="40"/>
      <c r="K378" s="40"/>
      <c r="L378" s="44"/>
      <c r="M378" s="243"/>
      <c r="N378" s="244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173</v>
      </c>
      <c r="AU378" s="17" t="s">
        <v>82</v>
      </c>
    </row>
    <row r="379" s="2" customFormat="1">
      <c r="A379" s="38"/>
      <c r="B379" s="39"/>
      <c r="C379" s="40"/>
      <c r="D379" s="245" t="s">
        <v>175</v>
      </c>
      <c r="E379" s="40"/>
      <c r="F379" s="246" t="s">
        <v>900</v>
      </c>
      <c r="G379" s="40"/>
      <c r="H379" s="40"/>
      <c r="I379" s="242"/>
      <c r="J379" s="40"/>
      <c r="K379" s="40"/>
      <c r="L379" s="44"/>
      <c r="M379" s="243"/>
      <c r="N379" s="244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175</v>
      </c>
      <c r="AU379" s="17" t="s">
        <v>82</v>
      </c>
    </row>
    <row r="380" s="2" customFormat="1" ht="24.15" customHeight="1">
      <c r="A380" s="38"/>
      <c r="B380" s="39"/>
      <c r="C380" s="280" t="s">
        <v>505</v>
      </c>
      <c r="D380" s="280" t="s">
        <v>243</v>
      </c>
      <c r="E380" s="281" t="s">
        <v>1425</v>
      </c>
      <c r="F380" s="282" t="s">
        <v>1426</v>
      </c>
      <c r="G380" s="283" t="s">
        <v>216</v>
      </c>
      <c r="H380" s="284">
        <v>0.081000000000000003</v>
      </c>
      <c r="I380" s="285"/>
      <c r="J380" s="286">
        <f>ROUND(I380*H380,2)</f>
        <v>0</v>
      </c>
      <c r="K380" s="282" t="s">
        <v>170</v>
      </c>
      <c r="L380" s="287"/>
      <c r="M380" s="288" t="s">
        <v>1</v>
      </c>
      <c r="N380" s="289" t="s">
        <v>38</v>
      </c>
      <c r="O380" s="91"/>
      <c r="P380" s="236">
        <f>O380*H380</f>
        <v>0</v>
      </c>
      <c r="Q380" s="236">
        <v>1</v>
      </c>
      <c r="R380" s="236">
        <f>Q380*H380</f>
        <v>0.081000000000000003</v>
      </c>
      <c r="S380" s="236">
        <v>0</v>
      </c>
      <c r="T380" s="237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8" t="s">
        <v>231</v>
      </c>
      <c r="AT380" s="238" t="s">
        <v>243</v>
      </c>
      <c r="AU380" s="238" t="s">
        <v>82</v>
      </c>
      <c r="AY380" s="17" t="s">
        <v>164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7" t="s">
        <v>80</v>
      </c>
      <c r="BK380" s="239">
        <f>ROUND(I380*H380,2)</f>
        <v>0</v>
      </c>
      <c r="BL380" s="17" t="s">
        <v>171</v>
      </c>
      <c r="BM380" s="238" t="s">
        <v>1427</v>
      </c>
    </row>
    <row r="381" s="2" customFormat="1">
      <c r="A381" s="38"/>
      <c r="B381" s="39"/>
      <c r="C381" s="40"/>
      <c r="D381" s="240" t="s">
        <v>173</v>
      </c>
      <c r="E381" s="40"/>
      <c r="F381" s="241" t="s">
        <v>1426</v>
      </c>
      <c r="G381" s="40"/>
      <c r="H381" s="40"/>
      <c r="I381" s="242"/>
      <c r="J381" s="40"/>
      <c r="K381" s="40"/>
      <c r="L381" s="44"/>
      <c r="M381" s="243"/>
      <c r="N381" s="244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173</v>
      </c>
      <c r="AU381" s="17" t="s">
        <v>82</v>
      </c>
    </row>
    <row r="382" s="13" customFormat="1">
      <c r="A382" s="13"/>
      <c r="B382" s="247"/>
      <c r="C382" s="248"/>
      <c r="D382" s="240" t="s">
        <v>177</v>
      </c>
      <c r="E382" s="249" t="s">
        <v>1</v>
      </c>
      <c r="F382" s="250" t="s">
        <v>1428</v>
      </c>
      <c r="G382" s="248"/>
      <c r="H382" s="249" t="s">
        <v>1</v>
      </c>
      <c r="I382" s="251"/>
      <c r="J382" s="248"/>
      <c r="K382" s="248"/>
      <c r="L382" s="252"/>
      <c r="M382" s="253"/>
      <c r="N382" s="254"/>
      <c r="O382" s="254"/>
      <c r="P382" s="254"/>
      <c r="Q382" s="254"/>
      <c r="R382" s="254"/>
      <c r="S382" s="254"/>
      <c r="T382" s="25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6" t="s">
        <v>177</v>
      </c>
      <c r="AU382" s="256" t="s">
        <v>82</v>
      </c>
      <c r="AV382" s="13" t="s">
        <v>80</v>
      </c>
      <c r="AW382" s="13" t="s">
        <v>30</v>
      </c>
      <c r="AX382" s="13" t="s">
        <v>73</v>
      </c>
      <c r="AY382" s="256" t="s">
        <v>164</v>
      </c>
    </row>
    <row r="383" s="14" customFormat="1">
      <c r="A383" s="14"/>
      <c r="B383" s="257"/>
      <c r="C383" s="258"/>
      <c r="D383" s="240" t="s">
        <v>177</v>
      </c>
      <c r="E383" s="259" t="s">
        <v>1</v>
      </c>
      <c r="F383" s="260" t="s">
        <v>1429</v>
      </c>
      <c r="G383" s="258"/>
      <c r="H383" s="261">
        <v>0.081000000000000003</v>
      </c>
      <c r="I383" s="262"/>
      <c r="J383" s="258"/>
      <c r="K383" s="258"/>
      <c r="L383" s="263"/>
      <c r="M383" s="264"/>
      <c r="N383" s="265"/>
      <c r="O383" s="265"/>
      <c r="P383" s="265"/>
      <c r="Q383" s="265"/>
      <c r="R383" s="265"/>
      <c r="S383" s="265"/>
      <c r="T383" s="26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7" t="s">
        <v>177</v>
      </c>
      <c r="AU383" s="267" t="s">
        <v>82</v>
      </c>
      <c r="AV383" s="14" t="s">
        <v>82</v>
      </c>
      <c r="AW383" s="14" t="s">
        <v>30</v>
      </c>
      <c r="AX383" s="14" t="s">
        <v>73</v>
      </c>
      <c r="AY383" s="267" t="s">
        <v>164</v>
      </c>
    </row>
    <row r="384" s="15" customFormat="1">
      <c r="A384" s="15"/>
      <c r="B384" s="268"/>
      <c r="C384" s="269"/>
      <c r="D384" s="240" t="s">
        <v>177</v>
      </c>
      <c r="E384" s="270" t="s">
        <v>1</v>
      </c>
      <c r="F384" s="271" t="s">
        <v>182</v>
      </c>
      <c r="G384" s="269"/>
      <c r="H384" s="272">
        <v>0.081000000000000003</v>
      </c>
      <c r="I384" s="273"/>
      <c r="J384" s="269"/>
      <c r="K384" s="269"/>
      <c r="L384" s="274"/>
      <c r="M384" s="275"/>
      <c r="N384" s="276"/>
      <c r="O384" s="276"/>
      <c r="P384" s="276"/>
      <c r="Q384" s="276"/>
      <c r="R384" s="276"/>
      <c r="S384" s="276"/>
      <c r="T384" s="27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8" t="s">
        <v>177</v>
      </c>
      <c r="AU384" s="278" t="s">
        <v>82</v>
      </c>
      <c r="AV384" s="15" t="s">
        <v>171</v>
      </c>
      <c r="AW384" s="15" t="s">
        <v>30</v>
      </c>
      <c r="AX384" s="15" t="s">
        <v>80</v>
      </c>
      <c r="AY384" s="278" t="s">
        <v>164</v>
      </c>
    </row>
    <row r="385" s="2" customFormat="1" ht="24.15" customHeight="1">
      <c r="A385" s="38"/>
      <c r="B385" s="39"/>
      <c r="C385" s="280" t="s">
        <v>512</v>
      </c>
      <c r="D385" s="280" t="s">
        <v>243</v>
      </c>
      <c r="E385" s="281" t="s">
        <v>1430</v>
      </c>
      <c r="F385" s="282" t="s">
        <v>1431</v>
      </c>
      <c r="G385" s="283" t="s">
        <v>216</v>
      </c>
      <c r="H385" s="284">
        <v>0.20399999999999999</v>
      </c>
      <c r="I385" s="285"/>
      <c r="J385" s="286">
        <f>ROUND(I385*H385,2)</f>
        <v>0</v>
      </c>
      <c r="K385" s="282" t="s">
        <v>170</v>
      </c>
      <c r="L385" s="287"/>
      <c r="M385" s="288" t="s">
        <v>1</v>
      </c>
      <c r="N385" s="289" t="s">
        <v>38</v>
      </c>
      <c r="O385" s="91"/>
      <c r="P385" s="236">
        <f>O385*H385</f>
        <v>0</v>
      </c>
      <c r="Q385" s="236">
        <v>1</v>
      </c>
      <c r="R385" s="236">
        <f>Q385*H385</f>
        <v>0.20399999999999999</v>
      </c>
      <c r="S385" s="236">
        <v>0</v>
      </c>
      <c r="T385" s="237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8" t="s">
        <v>231</v>
      </c>
      <c r="AT385" s="238" t="s">
        <v>243</v>
      </c>
      <c r="AU385" s="238" t="s">
        <v>82</v>
      </c>
      <c r="AY385" s="17" t="s">
        <v>164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7" t="s">
        <v>80</v>
      </c>
      <c r="BK385" s="239">
        <f>ROUND(I385*H385,2)</f>
        <v>0</v>
      </c>
      <c r="BL385" s="17" t="s">
        <v>171</v>
      </c>
      <c r="BM385" s="238" t="s">
        <v>1432</v>
      </c>
    </row>
    <row r="386" s="2" customFormat="1">
      <c r="A386" s="38"/>
      <c r="B386" s="39"/>
      <c r="C386" s="40"/>
      <c r="D386" s="240" t="s">
        <v>173</v>
      </c>
      <c r="E386" s="40"/>
      <c r="F386" s="241" t="s">
        <v>1431</v>
      </c>
      <c r="G386" s="40"/>
      <c r="H386" s="40"/>
      <c r="I386" s="242"/>
      <c r="J386" s="40"/>
      <c r="K386" s="40"/>
      <c r="L386" s="44"/>
      <c r="M386" s="243"/>
      <c r="N386" s="244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173</v>
      </c>
      <c r="AU386" s="17" t="s">
        <v>82</v>
      </c>
    </row>
    <row r="387" s="14" customFormat="1">
      <c r="A387" s="14"/>
      <c r="B387" s="257"/>
      <c r="C387" s="258"/>
      <c r="D387" s="240" t="s">
        <v>177</v>
      </c>
      <c r="E387" s="259" t="s">
        <v>1</v>
      </c>
      <c r="F387" s="260" t="s">
        <v>1433</v>
      </c>
      <c r="G387" s="258"/>
      <c r="H387" s="261">
        <v>0.20399999999999999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7" t="s">
        <v>177</v>
      </c>
      <c r="AU387" s="267" t="s">
        <v>82</v>
      </c>
      <c r="AV387" s="14" t="s">
        <v>82</v>
      </c>
      <c r="AW387" s="14" t="s">
        <v>30</v>
      </c>
      <c r="AX387" s="14" t="s">
        <v>73</v>
      </c>
      <c r="AY387" s="267" t="s">
        <v>164</v>
      </c>
    </row>
    <row r="388" s="15" customFormat="1">
      <c r="A388" s="15"/>
      <c r="B388" s="268"/>
      <c r="C388" s="269"/>
      <c r="D388" s="240" t="s">
        <v>177</v>
      </c>
      <c r="E388" s="270" t="s">
        <v>1</v>
      </c>
      <c r="F388" s="271" t="s">
        <v>182</v>
      </c>
      <c r="G388" s="269"/>
      <c r="H388" s="272">
        <v>0.20399999999999999</v>
      </c>
      <c r="I388" s="273"/>
      <c r="J388" s="269"/>
      <c r="K388" s="269"/>
      <c r="L388" s="274"/>
      <c r="M388" s="275"/>
      <c r="N388" s="276"/>
      <c r="O388" s="276"/>
      <c r="P388" s="276"/>
      <c r="Q388" s="276"/>
      <c r="R388" s="276"/>
      <c r="S388" s="276"/>
      <c r="T388" s="27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8" t="s">
        <v>177</v>
      </c>
      <c r="AU388" s="278" t="s">
        <v>82</v>
      </c>
      <c r="AV388" s="15" t="s">
        <v>171</v>
      </c>
      <c r="AW388" s="15" t="s">
        <v>30</v>
      </c>
      <c r="AX388" s="15" t="s">
        <v>80</v>
      </c>
      <c r="AY388" s="278" t="s">
        <v>164</v>
      </c>
    </row>
    <row r="389" s="2" customFormat="1" ht="21.75" customHeight="1">
      <c r="A389" s="38"/>
      <c r="B389" s="39"/>
      <c r="C389" s="280" t="s">
        <v>715</v>
      </c>
      <c r="D389" s="280" t="s">
        <v>243</v>
      </c>
      <c r="E389" s="281" t="s">
        <v>915</v>
      </c>
      <c r="F389" s="282" t="s">
        <v>916</v>
      </c>
      <c r="G389" s="283" t="s">
        <v>216</v>
      </c>
      <c r="H389" s="284">
        <v>0.059999999999999998</v>
      </c>
      <c r="I389" s="285"/>
      <c r="J389" s="286">
        <f>ROUND(I389*H389,2)</f>
        <v>0</v>
      </c>
      <c r="K389" s="282" t="s">
        <v>170</v>
      </c>
      <c r="L389" s="287"/>
      <c r="M389" s="288" t="s">
        <v>1</v>
      </c>
      <c r="N389" s="289" t="s">
        <v>38</v>
      </c>
      <c r="O389" s="91"/>
      <c r="P389" s="236">
        <f>O389*H389</f>
        <v>0</v>
      </c>
      <c r="Q389" s="236">
        <v>1</v>
      </c>
      <c r="R389" s="236">
        <f>Q389*H389</f>
        <v>0.059999999999999998</v>
      </c>
      <c r="S389" s="236">
        <v>0</v>
      </c>
      <c r="T389" s="23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8" t="s">
        <v>231</v>
      </c>
      <c r="AT389" s="238" t="s">
        <v>243</v>
      </c>
      <c r="AU389" s="238" t="s">
        <v>82</v>
      </c>
      <c r="AY389" s="17" t="s">
        <v>164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7" t="s">
        <v>80</v>
      </c>
      <c r="BK389" s="239">
        <f>ROUND(I389*H389,2)</f>
        <v>0</v>
      </c>
      <c r="BL389" s="17" t="s">
        <v>171</v>
      </c>
      <c r="BM389" s="238" t="s">
        <v>1434</v>
      </c>
    </row>
    <row r="390" s="2" customFormat="1">
      <c r="A390" s="38"/>
      <c r="B390" s="39"/>
      <c r="C390" s="40"/>
      <c r="D390" s="240" t="s">
        <v>173</v>
      </c>
      <c r="E390" s="40"/>
      <c r="F390" s="241" t="s">
        <v>916</v>
      </c>
      <c r="G390" s="40"/>
      <c r="H390" s="40"/>
      <c r="I390" s="242"/>
      <c r="J390" s="40"/>
      <c r="K390" s="40"/>
      <c r="L390" s="44"/>
      <c r="M390" s="243"/>
      <c r="N390" s="244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173</v>
      </c>
      <c r="AU390" s="17" t="s">
        <v>82</v>
      </c>
    </row>
    <row r="391" s="13" customFormat="1">
      <c r="A391" s="13"/>
      <c r="B391" s="247"/>
      <c r="C391" s="248"/>
      <c r="D391" s="240" t="s">
        <v>177</v>
      </c>
      <c r="E391" s="249" t="s">
        <v>1</v>
      </c>
      <c r="F391" s="250" t="s">
        <v>1435</v>
      </c>
      <c r="G391" s="248"/>
      <c r="H391" s="249" t="s">
        <v>1</v>
      </c>
      <c r="I391" s="251"/>
      <c r="J391" s="248"/>
      <c r="K391" s="248"/>
      <c r="L391" s="252"/>
      <c r="M391" s="253"/>
      <c r="N391" s="254"/>
      <c r="O391" s="254"/>
      <c r="P391" s="254"/>
      <c r="Q391" s="254"/>
      <c r="R391" s="254"/>
      <c r="S391" s="254"/>
      <c r="T391" s="25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6" t="s">
        <v>177</v>
      </c>
      <c r="AU391" s="256" t="s">
        <v>82</v>
      </c>
      <c r="AV391" s="13" t="s">
        <v>80</v>
      </c>
      <c r="AW391" s="13" t="s">
        <v>30</v>
      </c>
      <c r="AX391" s="13" t="s">
        <v>73</v>
      </c>
      <c r="AY391" s="256" t="s">
        <v>164</v>
      </c>
    </row>
    <row r="392" s="14" customFormat="1">
      <c r="A392" s="14"/>
      <c r="B392" s="257"/>
      <c r="C392" s="258"/>
      <c r="D392" s="240" t="s">
        <v>177</v>
      </c>
      <c r="E392" s="259" t="s">
        <v>1</v>
      </c>
      <c r="F392" s="260" t="s">
        <v>1436</v>
      </c>
      <c r="G392" s="258"/>
      <c r="H392" s="261">
        <v>0.059999999999999998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7" t="s">
        <v>177</v>
      </c>
      <c r="AU392" s="267" t="s">
        <v>82</v>
      </c>
      <c r="AV392" s="14" t="s">
        <v>82</v>
      </c>
      <c r="AW392" s="14" t="s">
        <v>30</v>
      </c>
      <c r="AX392" s="14" t="s">
        <v>73</v>
      </c>
      <c r="AY392" s="267" t="s">
        <v>164</v>
      </c>
    </row>
    <row r="393" s="15" customFormat="1">
      <c r="A393" s="15"/>
      <c r="B393" s="268"/>
      <c r="C393" s="269"/>
      <c r="D393" s="240" t="s">
        <v>177</v>
      </c>
      <c r="E393" s="270" t="s">
        <v>1</v>
      </c>
      <c r="F393" s="271" t="s">
        <v>182</v>
      </c>
      <c r="G393" s="269"/>
      <c r="H393" s="272">
        <v>0.059999999999999998</v>
      </c>
      <c r="I393" s="273"/>
      <c r="J393" s="269"/>
      <c r="K393" s="269"/>
      <c r="L393" s="274"/>
      <c r="M393" s="275"/>
      <c r="N393" s="276"/>
      <c r="O393" s="276"/>
      <c r="P393" s="276"/>
      <c r="Q393" s="276"/>
      <c r="R393" s="276"/>
      <c r="S393" s="276"/>
      <c r="T393" s="27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8" t="s">
        <v>177</v>
      </c>
      <c r="AU393" s="278" t="s">
        <v>82</v>
      </c>
      <c r="AV393" s="15" t="s">
        <v>171</v>
      </c>
      <c r="AW393" s="15" t="s">
        <v>30</v>
      </c>
      <c r="AX393" s="15" t="s">
        <v>80</v>
      </c>
      <c r="AY393" s="278" t="s">
        <v>164</v>
      </c>
    </row>
    <row r="394" s="2" customFormat="1" ht="24.15" customHeight="1">
      <c r="A394" s="38"/>
      <c r="B394" s="39"/>
      <c r="C394" s="227" t="s">
        <v>717</v>
      </c>
      <c r="D394" s="227" t="s">
        <v>166</v>
      </c>
      <c r="E394" s="228" t="s">
        <v>1437</v>
      </c>
      <c r="F394" s="229" t="s">
        <v>1438</v>
      </c>
      <c r="G394" s="230" t="s">
        <v>169</v>
      </c>
      <c r="H394" s="231">
        <v>5.7720000000000002</v>
      </c>
      <c r="I394" s="232"/>
      <c r="J394" s="233">
        <f>ROUND(I394*H394,2)</f>
        <v>0</v>
      </c>
      <c r="K394" s="229" t="s">
        <v>170</v>
      </c>
      <c r="L394" s="44"/>
      <c r="M394" s="234" t="s">
        <v>1</v>
      </c>
      <c r="N394" s="235" t="s">
        <v>38</v>
      </c>
      <c r="O394" s="91"/>
      <c r="P394" s="236">
        <f>O394*H394</f>
        <v>0</v>
      </c>
      <c r="Q394" s="236">
        <v>0.00063000000000000003</v>
      </c>
      <c r="R394" s="236">
        <f>Q394*H394</f>
        <v>0.0036363600000000004</v>
      </c>
      <c r="S394" s="236">
        <v>0</v>
      </c>
      <c r="T394" s="23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8" t="s">
        <v>171</v>
      </c>
      <c r="AT394" s="238" t="s">
        <v>166</v>
      </c>
      <c r="AU394" s="238" t="s">
        <v>82</v>
      </c>
      <c r="AY394" s="17" t="s">
        <v>164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7" t="s">
        <v>80</v>
      </c>
      <c r="BK394" s="239">
        <f>ROUND(I394*H394,2)</f>
        <v>0</v>
      </c>
      <c r="BL394" s="17" t="s">
        <v>171</v>
      </c>
      <c r="BM394" s="238" t="s">
        <v>1439</v>
      </c>
    </row>
    <row r="395" s="2" customFormat="1">
      <c r="A395" s="38"/>
      <c r="B395" s="39"/>
      <c r="C395" s="40"/>
      <c r="D395" s="240" t="s">
        <v>173</v>
      </c>
      <c r="E395" s="40"/>
      <c r="F395" s="241" t="s">
        <v>1440</v>
      </c>
      <c r="G395" s="40"/>
      <c r="H395" s="40"/>
      <c r="I395" s="242"/>
      <c r="J395" s="40"/>
      <c r="K395" s="40"/>
      <c r="L395" s="44"/>
      <c r="M395" s="243"/>
      <c r="N395" s="244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173</v>
      </c>
      <c r="AU395" s="17" t="s">
        <v>82</v>
      </c>
    </row>
    <row r="396" s="2" customFormat="1">
      <c r="A396" s="38"/>
      <c r="B396" s="39"/>
      <c r="C396" s="40"/>
      <c r="D396" s="245" t="s">
        <v>175</v>
      </c>
      <c r="E396" s="40"/>
      <c r="F396" s="246" t="s">
        <v>1441</v>
      </c>
      <c r="G396" s="40"/>
      <c r="H396" s="40"/>
      <c r="I396" s="242"/>
      <c r="J396" s="40"/>
      <c r="K396" s="40"/>
      <c r="L396" s="44"/>
      <c r="M396" s="243"/>
      <c r="N396" s="244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175</v>
      </c>
      <c r="AU396" s="17" t="s">
        <v>82</v>
      </c>
    </row>
    <row r="397" s="13" customFormat="1">
      <c r="A397" s="13"/>
      <c r="B397" s="247"/>
      <c r="C397" s="248"/>
      <c r="D397" s="240" t="s">
        <v>177</v>
      </c>
      <c r="E397" s="249" t="s">
        <v>1</v>
      </c>
      <c r="F397" s="250" t="s">
        <v>1418</v>
      </c>
      <c r="G397" s="248"/>
      <c r="H397" s="249" t="s">
        <v>1</v>
      </c>
      <c r="I397" s="251"/>
      <c r="J397" s="248"/>
      <c r="K397" s="248"/>
      <c r="L397" s="252"/>
      <c r="M397" s="253"/>
      <c r="N397" s="254"/>
      <c r="O397" s="254"/>
      <c r="P397" s="254"/>
      <c r="Q397" s="254"/>
      <c r="R397" s="254"/>
      <c r="S397" s="254"/>
      <c r="T397" s="25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6" t="s">
        <v>177</v>
      </c>
      <c r="AU397" s="256" t="s">
        <v>82</v>
      </c>
      <c r="AV397" s="13" t="s">
        <v>80</v>
      </c>
      <c r="AW397" s="13" t="s">
        <v>30</v>
      </c>
      <c r="AX397" s="13" t="s">
        <v>73</v>
      </c>
      <c r="AY397" s="256" t="s">
        <v>164</v>
      </c>
    </row>
    <row r="398" s="14" customFormat="1">
      <c r="A398" s="14"/>
      <c r="B398" s="257"/>
      <c r="C398" s="258"/>
      <c r="D398" s="240" t="s">
        <v>177</v>
      </c>
      <c r="E398" s="259" t="s">
        <v>1</v>
      </c>
      <c r="F398" s="260" t="s">
        <v>1442</v>
      </c>
      <c r="G398" s="258"/>
      <c r="H398" s="261">
        <v>0.97199999999999998</v>
      </c>
      <c r="I398" s="262"/>
      <c r="J398" s="258"/>
      <c r="K398" s="258"/>
      <c r="L398" s="263"/>
      <c r="M398" s="264"/>
      <c r="N398" s="265"/>
      <c r="O398" s="265"/>
      <c r="P398" s="265"/>
      <c r="Q398" s="265"/>
      <c r="R398" s="265"/>
      <c r="S398" s="265"/>
      <c r="T398" s="26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7" t="s">
        <v>177</v>
      </c>
      <c r="AU398" s="267" t="s">
        <v>82</v>
      </c>
      <c r="AV398" s="14" t="s">
        <v>82</v>
      </c>
      <c r="AW398" s="14" t="s">
        <v>30</v>
      </c>
      <c r="AX398" s="14" t="s">
        <v>73</v>
      </c>
      <c r="AY398" s="267" t="s">
        <v>164</v>
      </c>
    </row>
    <row r="399" s="13" customFormat="1">
      <c r="A399" s="13"/>
      <c r="B399" s="247"/>
      <c r="C399" s="248"/>
      <c r="D399" s="240" t="s">
        <v>177</v>
      </c>
      <c r="E399" s="249" t="s">
        <v>1</v>
      </c>
      <c r="F399" s="250" t="s">
        <v>1420</v>
      </c>
      <c r="G399" s="248"/>
      <c r="H399" s="249" t="s">
        <v>1</v>
      </c>
      <c r="I399" s="251"/>
      <c r="J399" s="248"/>
      <c r="K399" s="248"/>
      <c r="L399" s="252"/>
      <c r="M399" s="253"/>
      <c r="N399" s="254"/>
      <c r="O399" s="254"/>
      <c r="P399" s="254"/>
      <c r="Q399" s="254"/>
      <c r="R399" s="254"/>
      <c r="S399" s="254"/>
      <c r="T399" s="25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6" t="s">
        <v>177</v>
      </c>
      <c r="AU399" s="256" t="s">
        <v>82</v>
      </c>
      <c r="AV399" s="13" t="s">
        <v>80</v>
      </c>
      <c r="AW399" s="13" t="s">
        <v>30</v>
      </c>
      <c r="AX399" s="13" t="s">
        <v>73</v>
      </c>
      <c r="AY399" s="256" t="s">
        <v>164</v>
      </c>
    </row>
    <row r="400" s="14" customFormat="1">
      <c r="A400" s="14"/>
      <c r="B400" s="257"/>
      <c r="C400" s="258"/>
      <c r="D400" s="240" t="s">
        <v>177</v>
      </c>
      <c r="E400" s="259" t="s">
        <v>1</v>
      </c>
      <c r="F400" s="260" t="s">
        <v>1443</v>
      </c>
      <c r="G400" s="258"/>
      <c r="H400" s="261">
        <v>4.7999999999999998</v>
      </c>
      <c r="I400" s="262"/>
      <c r="J400" s="258"/>
      <c r="K400" s="258"/>
      <c r="L400" s="263"/>
      <c r="M400" s="264"/>
      <c r="N400" s="265"/>
      <c r="O400" s="265"/>
      <c r="P400" s="265"/>
      <c r="Q400" s="265"/>
      <c r="R400" s="265"/>
      <c r="S400" s="265"/>
      <c r="T400" s="26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7" t="s">
        <v>177</v>
      </c>
      <c r="AU400" s="267" t="s">
        <v>82</v>
      </c>
      <c r="AV400" s="14" t="s">
        <v>82</v>
      </c>
      <c r="AW400" s="14" t="s">
        <v>30</v>
      </c>
      <c r="AX400" s="14" t="s">
        <v>73</v>
      </c>
      <c r="AY400" s="267" t="s">
        <v>164</v>
      </c>
    </row>
    <row r="401" s="15" customFormat="1">
      <c r="A401" s="15"/>
      <c r="B401" s="268"/>
      <c r="C401" s="269"/>
      <c r="D401" s="240" t="s">
        <v>177</v>
      </c>
      <c r="E401" s="270" t="s">
        <v>1</v>
      </c>
      <c r="F401" s="271" t="s">
        <v>182</v>
      </c>
      <c r="G401" s="269"/>
      <c r="H401" s="272">
        <v>5.7720000000000002</v>
      </c>
      <c r="I401" s="273"/>
      <c r="J401" s="269"/>
      <c r="K401" s="269"/>
      <c r="L401" s="274"/>
      <c r="M401" s="275"/>
      <c r="N401" s="276"/>
      <c r="O401" s="276"/>
      <c r="P401" s="276"/>
      <c r="Q401" s="276"/>
      <c r="R401" s="276"/>
      <c r="S401" s="276"/>
      <c r="T401" s="277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8" t="s">
        <v>177</v>
      </c>
      <c r="AU401" s="278" t="s">
        <v>82</v>
      </c>
      <c r="AV401" s="15" t="s">
        <v>171</v>
      </c>
      <c r="AW401" s="15" t="s">
        <v>30</v>
      </c>
      <c r="AX401" s="15" t="s">
        <v>80</v>
      </c>
      <c r="AY401" s="278" t="s">
        <v>164</v>
      </c>
    </row>
    <row r="402" s="2" customFormat="1" ht="24.15" customHeight="1">
      <c r="A402" s="38"/>
      <c r="B402" s="39"/>
      <c r="C402" s="227" t="s">
        <v>1003</v>
      </c>
      <c r="D402" s="227" t="s">
        <v>166</v>
      </c>
      <c r="E402" s="228" t="s">
        <v>1444</v>
      </c>
      <c r="F402" s="229" t="s">
        <v>1445</v>
      </c>
      <c r="G402" s="230" t="s">
        <v>185</v>
      </c>
      <c r="H402" s="231">
        <v>2</v>
      </c>
      <c r="I402" s="232"/>
      <c r="J402" s="233">
        <f>ROUND(I402*H402,2)</f>
        <v>0</v>
      </c>
      <c r="K402" s="229" t="s">
        <v>170</v>
      </c>
      <c r="L402" s="44"/>
      <c r="M402" s="234" t="s">
        <v>1</v>
      </c>
      <c r="N402" s="235" t="s">
        <v>38</v>
      </c>
      <c r="O402" s="91"/>
      <c r="P402" s="236">
        <f>O402*H402</f>
        <v>0</v>
      </c>
      <c r="Q402" s="236">
        <v>0.0064850000000000003</v>
      </c>
      <c r="R402" s="236">
        <f>Q402*H402</f>
        <v>0.012970000000000001</v>
      </c>
      <c r="S402" s="236">
        <v>0</v>
      </c>
      <c r="T402" s="23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8" t="s">
        <v>171</v>
      </c>
      <c r="AT402" s="238" t="s">
        <v>166</v>
      </c>
      <c r="AU402" s="238" t="s">
        <v>82</v>
      </c>
      <c r="AY402" s="17" t="s">
        <v>164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7" t="s">
        <v>80</v>
      </c>
      <c r="BK402" s="239">
        <f>ROUND(I402*H402,2)</f>
        <v>0</v>
      </c>
      <c r="BL402" s="17" t="s">
        <v>171</v>
      </c>
      <c r="BM402" s="238" t="s">
        <v>1446</v>
      </c>
    </row>
    <row r="403" s="2" customFormat="1">
      <c r="A403" s="38"/>
      <c r="B403" s="39"/>
      <c r="C403" s="40"/>
      <c r="D403" s="240" t="s">
        <v>173</v>
      </c>
      <c r="E403" s="40"/>
      <c r="F403" s="241" t="s">
        <v>1447</v>
      </c>
      <c r="G403" s="40"/>
      <c r="H403" s="40"/>
      <c r="I403" s="242"/>
      <c r="J403" s="40"/>
      <c r="K403" s="40"/>
      <c r="L403" s="44"/>
      <c r="M403" s="243"/>
      <c r="N403" s="244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173</v>
      </c>
      <c r="AU403" s="17" t="s">
        <v>82</v>
      </c>
    </row>
    <row r="404" s="2" customFormat="1">
      <c r="A404" s="38"/>
      <c r="B404" s="39"/>
      <c r="C404" s="40"/>
      <c r="D404" s="245" t="s">
        <v>175</v>
      </c>
      <c r="E404" s="40"/>
      <c r="F404" s="246" t="s">
        <v>1448</v>
      </c>
      <c r="G404" s="40"/>
      <c r="H404" s="40"/>
      <c r="I404" s="242"/>
      <c r="J404" s="40"/>
      <c r="K404" s="40"/>
      <c r="L404" s="44"/>
      <c r="M404" s="243"/>
      <c r="N404" s="244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175</v>
      </c>
      <c r="AU404" s="17" t="s">
        <v>82</v>
      </c>
    </row>
    <row r="405" s="13" customFormat="1">
      <c r="A405" s="13"/>
      <c r="B405" s="247"/>
      <c r="C405" s="248"/>
      <c r="D405" s="240" t="s">
        <v>177</v>
      </c>
      <c r="E405" s="249" t="s">
        <v>1</v>
      </c>
      <c r="F405" s="250" t="s">
        <v>1449</v>
      </c>
      <c r="G405" s="248"/>
      <c r="H405" s="249" t="s">
        <v>1</v>
      </c>
      <c r="I405" s="251"/>
      <c r="J405" s="248"/>
      <c r="K405" s="248"/>
      <c r="L405" s="252"/>
      <c r="M405" s="253"/>
      <c r="N405" s="254"/>
      <c r="O405" s="254"/>
      <c r="P405" s="254"/>
      <c r="Q405" s="254"/>
      <c r="R405" s="254"/>
      <c r="S405" s="254"/>
      <c r="T405" s="25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6" t="s">
        <v>177</v>
      </c>
      <c r="AU405" s="256" t="s">
        <v>82</v>
      </c>
      <c r="AV405" s="13" t="s">
        <v>80</v>
      </c>
      <c r="AW405" s="13" t="s">
        <v>30</v>
      </c>
      <c r="AX405" s="13" t="s">
        <v>73</v>
      </c>
      <c r="AY405" s="256" t="s">
        <v>164</v>
      </c>
    </row>
    <row r="406" s="14" customFormat="1">
      <c r="A406" s="14"/>
      <c r="B406" s="257"/>
      <c r="C406" s="258"/>
      <c r="D406" s="240" t="s">
        <v>177</v>
      </c>
      <c r="E406" s="259" t="s">
        <v>1</v>
      </c>
      <c r="F406" s="260" t="s">
        <v>82</v>
      </c>
      <c r="G406" s="258"/>
      <c r="H406" s="261">
        <v>2</v>
      </c>
      <c r="I406" s="262"/>
      <c r="J406" s="258"/>
      <c r="K406" s="258"/>
      <c r="L406" s="263"/>
      <c r="M406" s="264"/>
      <c r="N406" s="265"/>
      <c r="O406" s="265"/>
      <c r="P406" s="265"/>
      <c r="Q406" s="265"/>
      <c r="R406" s="265"/>
      <c r="S406" s="265"/>
      <c r="T406" s="26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7" t="s">
        <v>177</v>
      </c>
      <c r="AU406" s="267" t="s">
        <v>82</v>
      </c>
      <c r="AV406" s="14" t="s">
        <v>82</v>
      </c>
      <c r="AW406" s="14" t="s">
        <v>30</v>
      </c>
      <c r="AX406" s="14" t="s">
        <v>73</v>
      </c>
      <c r="AY406" s="267" t="s">
        <v>164</v>
      </c>
    </row>
    <row r="407" s="15" customFormat="1">
      <c r="A407" s="15"/>
      <c r="B407" s="268"/>
      <c r="C407" s="269"/>
      <c r="D407" s="240" t="s">
        <v>177</v>
      </c>
      <c r="E407" s="270" t="s">
        <v>1</v>
      </c>
      <c r="F407" s="271" t="s">
        <v>182</v>
      </c>
      <c r="G407" s="269"/>
      <c r="H407" s="272">
        <v>2</v>
      </c>
      <c r="I407" s="273"/>
      <c r="J407" s="269"/>
      <c r="K407" s="269"/>
      <c r="L407" s="274"/>
      <c r="M407" s="275"/>
      <c r="N407" s="276"/>
      <c r="O407" s="276"/>
      <c r="P407" s="276"/>
      <c r="Q407" s="276"/>
      <c r="R407" s="276"/>
      <c r="S407" s="276"/>
      <c r="T407" s="27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8" t="s">
        <v>177</v>
      </c>
      <c r="AU407" s="278" t="s">
        <v>82</v>
      </c>
      <c r="AV407" s="15" t="s">
        <v>171</v>
      </c>
      <c r="AW407" s="15" t="s">
        <v>30</v>
      </c>
      <c r="AX407" s="15" t="s">
        <v>80</v>
      </c>
      <c r="AY407" s="278" t="s">
        <v>164</v>
      </c>
    </row>
    <row r="408" s="2" customFormat="1" ht="21.75" customHeight="1">
      <c r="A408" s="38"/>
      <c r="B408" s="39"/>
      <c r="C408" s="227" t="s">
        <v>1012</v>
      </c>
      <c r="D408" s="227" t="s">
        <v>166</v>
      </c>
      <c r="E408" s="228" t="s">
        <v>1004</v>
      </c>
      <c r="F408" s="229" t="s">
        <v>1005</v>
      </c>
      <c r="G408" s="230" t="s">
        <v>185</v>
      </c>
      <c r="H408" s="231">
        <v>32</v>
      </c>
      <c r="I408" s="232"/>
      <c r="J408" s="233">
        <f>ROUND(I408*H408,2)</f>
        <v>0</v>
      </c>
      <c r="K408" s="229" t="s">
        <v>170</v>
      </c>
      <c r="L408" s="44"/>
      <c r="M408" s="234" t="s">
        <v>1</v>
      </c>
      <c r="N408" s="235" t="s">
        <v>38</v>
      </c>
      <c r="O408" s="91"/>
      <c r="P408" s="236">
        <f>O408*H408</f>
        <v>0</v>
      </c>
      <c r="Q408" s="236">
        <v>0.00036999999999999999</v>
      </c>
      <c r="R408" s="236">
        <f>Q408*H408</f>
        <v>0.01184</v>
      </c>
      <c r="S408" s="236">
        <v>0</v>
      </c>
      <c r="T408" s="23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8" t="s">
        <v>171</v>
      </c>
      <c r="AT408" s="238" t="s">
        <v>166</v>
      </c>
      <c r="AU408" s="238" t="s">
        <v>82</v>
      </c>
      <c r="AY408" s="17" t="s">
        <v>164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7" t="s">
        <v>80</v>
      </c>
      <c r="BK408" s="239">
        <f>ROUND(I408*H408,2)</f>
        <v>0</v>
      </c>
      <c r="BL408" s="17" t="s">
        <v>171</v>
      </c>
      <c r="BM408" s="238" t="s">
        <v>1450</v>
      </c>
    </row>
    <row r="409" s="2" customFormat="1">
      <c r="A409" s="38"/>
      <c r="B409" s="39"/>
      <c r="C409" s="40"/>
      <c r="D409" s="240" t="s">
        <v>173</v>
      </c>
      <c r="E409" s="40"/>
      <c r="F409" s="241" t="s">
        <v>1007</v>
      </c>
      <c r="G409" s="40"/>
      <c r="H409" s="40"/>
      <c r="I409" s="242"/>
      <c r="J409" s="40"/>
      <c r="K409" s="40"/>
      <c r="L409" s="44"/>
      <c r="M409" s="243"/>
      <c r="N409" s="244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173</v>
      </c>
      <c r="AU409" s="17" t="s">
        <v>82</v>
      </c>
    </row>
    <row r="410" s="2" customFormat="1">
      <c r="A410" s="38"/>
      <c r="B410" s="39"/>
      <c r="C410" s="40"/>
      <c r="D410" s="245" t="s">
        <v>175</v>
      </c>
      <c r="E410" s="40"/>
      <c r="F410" s="246" t="s">
        <v>1008</v>
      </c>
      <c r="G410" s="40"/>
      <c r="H410" s="40"/>
      <c r="I410" s="242"/>
      <c r="J410" s="40"/>
      <c r="K410" s="40"/>
      <c r="L410" s="44"/>
      <c r="M410" s="243"/>
      <c r="N410" s="244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175</v>
      </c>
      <c r="AU410" s="17" t="s">
        <v>82</v>
      </c>
    </row>
    <row r="411" s="2" customFormat="1">
      <c r="A411" s="38"/>
      <c r="B411" s="39"/>
      <c r="C411" s="40"/>
      <c r="D411" s="240" t="s">
        <v>206</v>
      </c>
      <c r="E411" s="40"/>
      <c r="F411" s="279" t="s">
        <v>1009</v>
      </c>
      <c r="G411" s="40"/>
      <c r="H411" s="40"/>
      <c r="I411" s="242"/>
      <c r="J411" s="40"/>
      <c r="K411" s="40"/>
      <c r="L411" s="44"/>
      <c r="M411" s="243"/>
      <c r="N411" s="244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206</v>
      </c>
      <c r="AU411" s="17" t="s">
        <v>82</v>
      </c>
    </row>
    <row r="412" s="13" customFormat="1">
      <c r="A412" s="13"/>
      <c r="B412" s="247"/>
      <c r="C412" s="248"/>
      <c r="D412" s="240" t="s">
        <v>177</v>
      </c>
      <c r="E412" s="249" t="s">
        <v>1</v>
      </c>
      <c r="F412" s="250" t="s">
        <v>1010</v>
      </c>
      <c r="G412" s="248"/>
      <c r="H412" s="249" t="s">
        <v>1</v>
      </c>
      <c r="I412" s="251"/>
      <c r="J412" s="248"/>
      <c r="K412" s="248"/>
      <c r="L412" s="252"/>
      <c r="M412" s="253"/>
      <c r="N412" s="254"/>
      <c r="O412" s="254"/>
      <c r="P412" s="254"/>
      <c r="Q412" s="254"/>
      <c r="R412" s="254"/>
      <c r="S412" s="254"/>
      <c r="T412" s="25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6" t="s">
        <v>177</v>
      </c>
      <c r="AU412" s="256" t="s">
        <v>82</v>
      </c>
      <c r="AV412" s="13" t="s">
        <v>80</v>
      </c>
      <c r="AW412" s="13" t="s">
        <v>30</v>
      </c>
      <c r="AX412" s="13" t="s">
        <v>73</v>
      </c>
      <c r="AY412" s="256" t="s">
        <v>164</v>
      </c>
    </row>
    <row r="413" s="14" customFormat="1">
      <c r="A413" s="14"/>
      <c r="B413" s="257"/>
      <c r="C413" s="258"/>
      <c r="D413" s="240" t="s">
        <v>177</v>
      </c>
      <c r="E413" s="259" t="s">
        <v>1</v>
      </c>
      <c r="F413" s="260" t="s">
        <v>1451</v>
      </c>
      <c r="G413" s="258"/>
      <c r="H413" s="261">
        <v>32</v>
      </c>
      <c r="I413" s="262"/>
      <c r="J413" s="258"/>
      <c r="K413" s="258"/>
      <c r="L413" s="263"/>
      <c r="M413" s="264"/>
      <c r="N413" s="265"/>
      <c r="O413" s="265"/>
      <c r="P413" s="265"/>
      <c r="Q413" s="265"/>
      <c r="R413" s="265"/>
      <c r="S413" s="265"/>
      <c r="T413" s="26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7" t="s">
        <v>177</v>
      </c>
      <c r="AU413" s="267" t="s">
        <v>82</v>
      </c>
      <c r="AV413" s="14" t="s">
        <v>82</v>
      </c>
      <c r="AW413" s="14" t="s">
        <v>30</v>
      </c>
      <c r="AX413" s="14" t="s">
        <v>80</v>
      </c>
      <c r="AY413" s="267" t="s">
        <v>164</v>
      </c>
    </row>
    <row r="414" s="2" customFormat="1" ht="16.5" customHeight="1">
      <c r="A414" s="38"/>
      <c r="B414" s="39"/>
      <c r="C414" s="227" t="s">
        <v>1020</v>
      </c>
      <c r="D414" s="227" t="s">
        <v>166</v>
      </c>
      <c r="E414" s="228" t="s">
        <v>1452</v>
      </c>
      <c r="F414" s="229" t="s">
        <v>1453</v>
      </c>
      <c r="G414" s="230" t="s">
        <v>202</v>
      </c>
      <c r="H414" s="231">
        <v>14.08</v>
      </c>
      <c r="I414" s="232"/>
      <c r="J414" s="233">
        <f>ROUND(I414*H414,2)</f>
        <v>0</v>
      </c>
      <c r="K414" s="229" t="s">
        <v>170</v>
      </c>
      <c r="L414" s="44"/>
      <c r="M414" s="234" t="s">
        <v>1</v>
      </c>
      <c r="N414" s="235" t="s">
        <v>38</v>
      </c>
      <c r="O414" s="91"/>
      <c r="P414" s="236">
        <f>O414*H414</f>
        <v>0</v>
      </c>
      <c r="Q414" s="236">
        <v>0.12</v>
      </c>
      <c r="R414" s="236">
        <f>Q414*H414</f>
        <v>1.6896</v>
      </c>
      <c r="S414" s="236">
        <v>2.4900000000000002</v>
      </c>
      <c r="T414" s="237">
        <f>S414*H414</f>
        <v>35.059200000000004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8" t="s">
        <v>171</v>
      </c>
      <c r="AT414" s="238" t="s">
        <v>166</v>
      </c>
      <c r="AU414" s="238" t="s">
        <v>82</v>
      </c>
      <c r="AY414" s="17" t="s">
        <v>164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7" t="s">
        <v>80</v>
      </c>
      <c r="BK414" s="239">
        <f>ROUND(I414*H414,2)</f>
        <v>0</v>
      </c>
      <c r="BL414" s="17" t="s">
        <v>171</v>
      </c>
      <c r="BM414" s="238" t="s">
        <v>1454</v>
      </c>
    </row>
    <row r="415" s="2" customFormat="1">
      <c r="A415" s="38"/>
      <c r="B415" s="39"/>
      <c r="C415" s="40"/>
      <c r="D415" s="240" t="s">
        <v>173</v>
      </c>
      <c r="E415" s="40"/>
      <c r="F415" s="241" t="s">
        <v>1455</v>
      </c>
      <c r="G415" s="40"/>
      <c r="H415" s="40"/>
      <c r="I415" s="242"/>
      <c r="J415" s="40"/>
      <c r="K415" s="40"/>
      <c r="L415" s="44"/>
      <c r="M415" s="243"/>
      <c r="N415" s="244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173</v>
      </c>
      <c r="AU415" s="17" t="s">
        <v>82</v>
      </c>
    </row>
    <row r="416" s="2" customFormat="1">
      <c r="A416" s="38"/>
      <c r="B416" s="39"/>
      <c r="C416" s="40"/>
      <c r="D416" s="245" t="s">
        <v>175</v>
      </c>
      <c r="E416" s="40"/>
      <c r="F416" s="246" t="s">
        <v>1456</v>
      </c>
      <c r="G416" s="40"/>
      <c r="H416" s="40"/>
      <c r="I416" s="242"/>
      <c r="J416" s="40"/>
      <c r="K416" s="40"/>
      <c r="L416" s="44"/>
      <c r="M416" s="243"/>
      <c r="N416" s="244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175</v>
      </c>
      <c r="AU416" s="17" t="s">
        <v>82</v>
      </c>
    </row>
    <row r="417" s="13" customFormat="1">
      <c r="A417" s="13"/>
      <c r="B417" s="247"/>
      <c r="C417" s="248"/>
      <c r="D417" s="240" t="s">
        <v>177</v>
      </c>
      <c r="E417" s="249" t="s">
        <v>1</v>
      </c>
      <c r="F417" s="250" t="s">
        <v>1457</v>
      </c>
      <c r="G417" s="248"/>
      <c r="H417" s="249" t="s">
        <v>1</v>
      </c>
      <c r="I417" s="251"/>
      <c r="J417" s="248"/>
      <c r="K417" s="248"/>
      <c r="L417" s="252"/>
      <c r="M417" s="253"/>
      <c r="N417" s="254"/>
      <c r="O417" s="254"/>
      <c r="P417" s="254"/>
      <c r="Q417" s="254"/>
      <c r="R417" s="254"/>
      <c r="S417" s="254"/>
      <c r="T417" s="25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6" t="s">
        <v>177</v>
      </c>
      <c r="AU417" s="256" t="s">
        <v>82</v>
      </c>
      <c r="AV417" s="13" t="s">
        <v>80</v>
      </c>
      <c r="AW417" s="13" t="s">
        <v>30</v>
      </c>
      <c r="AX417" s="13" t="s">
        <v>73</v>
      </c>
      <c r="AY417" s="256" t="s">
        <v>164</v>
      </c>
    </row>
    <row r="418" s="14" customFormat="1">
      <c r="A418" s="14"/>
      <c r="B418" s="257"/>
      <c r="C418" s="258"/>
      <c r="D418" s="240" t="s">
        <v>177</v>
      </c>
      <c r="E418" s="259" t="s">
        <v>1</v>
      </c>
      <c r="F418" s="260" t="s">
        <v>1458</v>
      </c>
      <c r="G418" s="258"/>
      <c r="H418" s="261">
        <v>5.7599999999999998</v>
      </c>
      <c r="I418" s="262"/>
      <c r="J418" s="258"/>
      <c r="K418" s="258"/>
      <c r="L418" s="263"/>
      <c r="M418" s="264"/>
      <c r="N418" s="265"/>
      <c r="O418" s="265"/>
      <c r="P418" s="265"/>
      <c r="Q418" s="265"/>
      <c r="R418" s="265"/>
      <c r="S418" s="265"/>
      <c r="T418" s="26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7" t="s">
        <v>177</v>
      </c>
      <c r="AU418" s="267" t="s">
        <v>82</v>
      </c>
      <c r="AV418" s="14" t="s">
        <v>82</v>
      </c>
      <c r="AW418" s="14" t="s">
        <v>30</v>
      </c>
      <c r="AX418" s="14" t="s">
        <v>73</v>
      </c>
      <c r="AY418" s="267" t="s">
        <v>164</v>
      </c>
    </row>
    <row r="419" s="13" customFormat="1">
      <c r="A419" s="13"/>
      <c r="B419" s="247"/>
      <c r="C419" s="248"/>
      <c r="D419" s="240" t="s">
        <v>177</v>
      </c>
      <c r="E419" s="249" t="s">
        <v>1</v>
      </c>
      <c r="F419" s="250" t="s">
        <v>1459</v>
      </c>
      <c r="G419" s="248"/>
      <c r="H419" s="249" t="s">
        <v>1</v>
      </c>
      <c r="I419" s="251"/>
      <c r="J419" s="248"/>
      <c r="K419" s="248"/>
      <c r="L419" s="252"/>
      <c r="M419" s="253"/>
      <c r="N419" s="254"/>
      <c r="O419" s="254"/>
      <c r="P419" s="254"/>
      <c r="Q419" s="254"/>
      <c r="R419" s="254"/>
      <c r="S419" s="254"/>
      <c r="T419" s="25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6" t="s">
        <v>177</v>
      </c>
      <c r="AU419" s="256" t="s">
        <v>82</v>
      </c>
      <c r="AV419" s="13" t="s">
        <v>80</v>
      </c>
      <c r="AW419" s="13" t="s">
        <v>30</v>
      </c>
      <c r="AX419" s="13" t="s">
        <v>73</v>
      </c>
      <c r="AY419" s="256" t="s">
        <v>164</v>
      </c>
    </row>
    <row r="420" s="13" customFormat="1">
      <c r="A420" s="13"/>
      <c r="B420" s="247"/>
      <c r="C420" s="248"/>
      <c r="D420" s="240" t="s">
        <v>177</v>
      </c>
      <c r="E420" s="249" t="s">
        <v>1</v>
      </c>
      <c r="F420" s="250" t="s">
        <v>1293</v>
      </c>
      <c r="G420" s="248"/>
      <c r="H420" s="249" t="s">
        <v>1</v>
      </c>
      <c r="I420" s="251"/>
      <c r="J420" s="248"/>
      <c r="K420" s="248"/>
      <c r="L420" s="252"/>
      <c r="M420" s="253"/>
      <c r="N420" s="254"/>
      <c r="O420" s="254"/>
      <c r="P420" s="254"/>
      <c r="Q420" s="254"/>
      <c r="R420" s="254"/>
      <c r="S420" s="254"/>
      <c r="T420" s="25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6" t="s">
        <v>177</v>
      </c>
      <c r="AU420" s="256" t="s">
        <v>82</v>
      </c>
      <c r="AV420" s="13" t="s">
        <v>80</v>
      </c>
      <c r="AW420" s="13" t="s">
        <v>30</v>
      </c>
      <c r="AX420" s="13" t="s">
        <v>73</v>
      </c>
      <c r="AY420" s="256" t="s">
        <v>164</v>
      </c>
    </row>
    <row r="421" s="14" customFormat="1">
      <c r="A421" s="14"/>
      <c r="B421" s="257"/>
      <c r="C421" s="258"/>
      <c r="D421" s="240" t="s">
        <v>177</v>
      </c>
      <c r="E421" s="259" t="s">
        <v>1</v>
      </c>
      <c r="F421" s="260" t="s">
        <v>1460</v>
      </c>
      <c r="G421" s="258"/>
      <c r="H421" s="261">
        <v>1.05</v>
      </c>
      <c r="I421" s="262"/>
      <c r="J421" s="258"/>
      <c r="K421" s="258"/>
      <c r="L421" s="263"/>
      <c r="M421" s="264"/>
      <c r="N421" s="265"/>
      <c r="O421" s="265"/>
      <c r="P421" s="265"/>
      <c r="Q421" s="265"/>
      <c r="R421" s="265"/>
      <c r="S421" s="265"/>
      <c r="T421" s="26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7" t="s">
        <v>177</v>
      </c>
      <c r="AU421" s="267" t="s">
        <v>82</v>
      </c>
      <c r="AV421" s="14" t="s">
        <v>82</v>
      </c>
      <c r="AW421" s="14" t="s">
        <v>30</v>
      </c>
      <c r="AX421" s="14" t="s">
        <v>73</v>
      </c>
      <c r="AY421" s="267" t="s">
        <v>164</v>
      </c>
    </row>
    <row r="422" s="14" customFormat="1">
      <c r="A422" s="14"/>
      <c r="B422" s="257"/>
      <c r="C422" s="258"/>
      <c r="D422" s="240" t="s">
        <v>177</v>
      </c>
      <c r="E422" s="259" t="s">
        <v>1</v>
      </c>
      <c r="F422" s="260" t="s">
        <v>1461</v>
      </c>
      <c r="G422" s="258"/>
      <c r="H422" s="261">
        <v>3.5</v>
      </c>
      <c r="I422" s="262"/>
      <c r="J422" s="258"/>
      <c r="K422" s="258"/>
      <c r="L422" s="263"/>
      <c r="M422" s="264"/>
      <c r="N422" s="265"/>
      <c r="O422" s="265"/>
      <c r="P422" s="265"/>
      <c r="Q422" s="265"/>
      <c r="R422" s="265"/>
      <c r="S422" s="265"/>
      <c r="T422" s="26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7" t="s">
        <v>177</v>
      </c>
      <c r="AU422" s="267" t="s">
        <v>82</v>
      </c>
      <c r="AV422" s="14" t="s">
        <v>82</v>
      </c>
      <c r="AW422" s="14" t="s">
        <v>30</v>
      </c>
      <c r="AX422" s="14" t="s">
        <v>73</v>
      </c>
      <c r="AY422" s="267" t="s">
        <v>164</v>
      </c>
    </row>
    <row r="423" s="13" customFormat="1">
      <c r="A423" s="13"/>
      <c r="B423" s="247"/>
      <c r="C423" s="248"/>
      <c r="D423" s="240" t="s">
        <v>177</v>
      </c>
      <c r="E423" s="249" t="s">
        <v>1</v>
      </c>
      <c r="F423" s="250" t="s">
        <v>1249</v>
      </c>
      <c r="G423" s="248"/>
      <c r="H423" s="249" t="s">
        <v>1</v>
      </c>
      <c r="I423" s="251"/>
      <c r="J423" s="248"/>
      <c r="K423" s="248"/>
      <c r="L423" s="252"/>
      <c r="M423" s="253"/>
      <c r="N423" s="254"/>
      <c r="O423" s="254"/>
      <c r="P423" s="254"/>
      <c r="Q423" s="254"/>
      <c r="R423" s="254"/>
      <c r="S423" s="254"/>
      <c r="T423" s="25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6" t="s">
        <v>177</v>
      </c>
      <c r="AU423" s="256" t="s">
        <v>82</v>
      </c>
      <c r="AV423" s="13" t="s">
        <v>80</v>
      </c>
      <c r="AW423" s="13" t="s">
        <v>30</v>
      </c>
      <c r="AX423" s="13" t="s">
        <v>73</v>
      </c>
      <c r="AY423" s="256" t="s">
        <v>164</v>
      </c>
    </row>
    <row r="424" s="14" customFormat="1">
      <c r="A424" s="14"/>
      <c r="B424" s="257"/>
      <c r="C424" s="258"/>
      <c r="D424" s="240" t="s">
        <v>177</v>
      </c>
      <c r="E424" s="259" t="s">
        <v>1</v>
      </c>
      <c r="F424" s="260" t="s">
        <v>1462</v>
      </c>
      <c r="G424" s="258"/>
      <c r="H424" s="261">
        <v>0.87</v>
      </c>
      <c r="I424" s="262"/>
      <c r="J424" s="258"/>
      <c r="K424" s="258"/>
      <c r="L424" s="263"/>
      <c r="M424" s="264"/>
      <c r="N424" s="265"/>
      <c r="O424" s="265"/>
      <c r="P424" s="265"/>
      <c r="Q424" s="265"/>
      <c r="R424" s="265"/>
      <c r="S424" s="265"/>
      <c r="T424" s="26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7" t="s">
        <v>177</v>
      </c>
      <c r="AU424" s="267" t="s">
        <v>82</v>
      </c>
      <c r="AV424" s="14" t="s">
        <v>82</v>
      </c>
      <c r="AW424" s="14" t="s">
        <v>30</v>
      </c>
      <c r="AX424" s="14" t="s">
        <v>73</v>
      </c>
      <c r="AY424" s="267" t="s">
        <v>164</v>
      </c>
    </row>
    <row r="425" s="14" customFormat="1">
      <c r="A425" s="14"/>
      <c r="B425" s="257"/>
      <c r="C425" s="258"/>
      <c r="D425" s="240" t="s">
        <v>177</v>
      </c>
      <c r="E425" s="259" t="s">
        <v>1</v>
      </c>
      <c r="F425" s="260" t="s">
        <v>1463</v>
      </c>
      <c r="G425" s="258"/>
      <c r="H425" s="261">
        <v>2.8999999999999999</v>
      </c>
      <c r="I425" s="262"/>
      <c r="J425" s="258"/>
      <c r="K425" s="258"/>
      <c r="L425" s="263"/>
      <c r="M425" s="264"/>
      <c r="N425" s="265"/>
      <c r="O425" s="265"/>
      <c r="P425" s="265"/>
      <c r="Q425" s="265"/>
      <c r="R425" s="265"/>
      <c r="S425" s="265"/>
      <c r="T425" s="26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7" t="s">
        <v>177</v>
      </c>
      <c r="AU425" s="267" t="s">
        <v>82</v>
      </c>
      <c r="AV425" s="14" t="s">
        <v>82</v>
      </c>
      <c r="AW425" s="14" t="s">
        <v>30</v>
      </c>
      <c r="AX425" s="14" t="s">
        <v>73</v>
      </c>
      <c r="AY425" s="267" t="s">
        <v>164</v>
      </c>
    </row>
    <row r="426" s="15" customFormat="1">
      <c r="A426" s="15"/>
      <c r="B426" s="268"/>
      <c r="C426" s="269"/>
      <c r="D426" s="240" t="s">
        <v>177</v>
      </c>
      <c r="E426" s="270" t="s">
        <v>1</v>
      </c>
      <c r="F426" s="271" t="s">
        <v>182</v>
      </c>
      <c r="G426" s="269"/>
      <c r="H426" s="272">
        <v>14.08</v>
      </c>
      <c r="I426" s="273"/>
      <c r="J426" s="269"/>
      <c r="K426" s="269"/>
      <c r="L426" s="274"/>
      <c r="M426" s="275"/>
      <c r="N426" s="276"/>
      <c r="O426" s="276"/>
      <c r="P426" s="276"/>
      <c r="Q426" s="276"/>
      <c r="R426" s="276"/>
      <c r="S426" s="276"/>
      <c r="T426" s="277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8" t="s">
        <v>177</v>
      </c>
      <c r="AU426" s="278" t="s">
        <v>82</v>
      </c>
      <c r="AV426" s="15" t="s">
        <v>171</v>
      </c>
      <c r="AW426" s="15" t="s">
        <v>30</v>
      </c>
      <c r="AX426" s="15" t="s">
        <v>80</v>
      </c>
      <c r="AY426" s="278" t="s">
        <v>164</v>
      </c>
    </row>
    <row r="427" s="2" customFormat="1" ht="16.5" customHeight="1">
      <c r="A427" s="38"/>
      <c r="B427" s="39"/>
      <c r="C427" s="227" t="s">
        <v>1027</v>
      </c>
      <c r="D427" s="227" t="s">
        <v>166</v>
      </c>
      <c r="E427" s="228" t="s">
        <v>1464</v>
      </c>
      <c r="F427" s="229" t="s">
        <v>1465</v>
      </c>
      <c r="G427" s="230" t="s">
        <v>202</v>
      </c>
      <c r="H427" s="231">
        <v>1.5409999999999999</v>
      </c>
      <c r="I427" s="232"/>
      <c r="J427" s="233">
        <f>ROUND(I427*H427,2)</f>
        <v>0</v>
      </c>
      <c r="K427" s="229" t="s">
        <v>170</v>
      </c>
      <c r="L427" s="44"/>
      <c r="M427" s="234" t="s">
        <v>1</v>
      </c>
      <c r="N427" s="235" t="s">
        <v>38</v>
      </c>
      <c r="O427" s="91"/>
      <c r="P427" s="236">
        <f>O427*H427</f>
        <v>0</v>
      </c>
      <c r="Q427" s="236">
        <v>0.121711072</v>
      </c>
      <c r="R427" s="236">
        <f>Q427*H427</f>
        <v>0.187556761952</v>
      </c>
      <c r="S427" s="236">
        <v>2.3999999999999999</v>
      </c>
      <c r="T427" s="237">
        <f>S427*H427</f>
        <v>3.6983999999999995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8" t="s">
        <v>171</v>
      </c>
      <c r="AT427" s="238" t="s">
        <v>166</v>
      </c>
      <c r="AU427" s="238" t="s">
        <v>82</v>
      </c>
      <c r="AY427" s="17" t="s">
        <v>164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7" t="s">
        <v>80</v>
      </c>
      <c r="BK427" s="239">
        <f>ROUND(I427*H427,2)</f>
        <v>0</v>
      </c>
      <c r="BL427" s="17" t="s">
        <v>171</v>
      </c>
      <c r="BM427" s="238" t="s">
        <v>1466</v>
      </c>
    </row>
    <row r="428" s="2" customFormat="1">
      <c r="A428" s="38"/>
      <c r="B428" s="39"/>
      <c r="C428" s="40"/>
      <c r="D428" s="240" t="s">
        <v>173</v>
      </c>
      <c r="E428" s="40"/>
      <c r="F428" s="241" t="s">
        <v>1467</v>
      </c>
      <c r="G428" s="40"/>
      <c r="H428" s="40"/>
      <c r="I428" s="242"/>
      <c r="J428" s="40"/>
      <c r="K428" s="40"/>
      <c r="L428" s="44"/>
      <c r="M428" s="243"/>
      <c r="N428" s="244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173</v>
      </c>
      <c r="AU428" s="17" t="s">
        <v>82</v>
      </c>
    </row>
    <row r="429" s="2" customFormat="1">
      <c r="A429" s="38"/>
      <c r="B429" s="39"/>
      <c r="C429" s="40"/>
      <c r="D429" s="245" t="s">
        <v>175</v>
      </c>
      <c r="E429" s="40"/>
      <c r="F429" s="246" t="s">
        <v>1468</v>
      </c>
      <c r="G429" s="40"/>
      <c r="H429" s="40"/>
      <c r="I429" s="242"/>
      <c r="J429" s="40"/>
      <c r="K429" s="40"/>
      <c r="L429" s="44"/>
      <c r="M429" s="243"/>
      <c r="N429" s="244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175</v>
      </c>
      <c r="AU429" s="17" t="s">
        <v>82</v>
      </c>
    </row>
    <row r="430" s="13" customFormat="1">
      <c r="A430" s="13"/>
      <c r="B430" s="247"/>
      <c r="C430" s="248"/>
      <c r="D430" s="240" t="s">
        <v>177</v>
      </c>
      <c r="E430" s="249" t="s">
        <v>1</v>
      </c>
      <c r="F430" s="250" t="s">
        <v>1469</v>
      </c>
      <c r="G430" s="248"/>
      <c r="H430" s="249" t="s">
        <v>1</v>
      </c>
      <c r="I430" s="251"/>
      <c r="J430" s="248"/>
      <c r="K430" s="248"/>
      <c r="L430" s="252"/>
      <c r="M430" s="253"/>
      <c r="N430" s="254"/>
      <c r="O430" s="254"/>
      <c r="P430" s="254"/>
      <c r="Q430" s="254"/>
      <c r="R430" s="254"/>
      <c r="S430" s="254"/>
      <c r="T430" s="25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6" t="s">
        <v>177</v>
      </c>
      <c r="AU430" s="256" t="s">
        <v>82</v>
      </c>
      <c r="AV430" s="13" t="s">
        <v>80</v>
      </c>
      <c r="AW430" s="13" t="s">
        <v>30</v>
      </c>
      <c r="AX430" s="13" t="s">
        <v>73</v>
      </c>
      <c r="AY430" s="256" t="s">
        <v>164</v>
      </c>
    </row>
    <row r="431" s="14" customFormat="1">
      <c r="A431" s="14"/>
      <c r="B431" s="257"/>
      <c r="C431" s="258"/>
      <c r="D431" s="240" t="s">
        <v>177</v>
      </c>
      <c r="E431" s="259" t="s">
        <v>1</v>
      </c>
      <c r="F431" s="260" t="s">
        <v>1470</v>
      </c>
      <c r="G431" s="258"/>
      <c r="H431" s="261">
        <v>1.5409999999999999</v>
      </c>
      <c r="I431" s="262"/>
      <c r="J431" s="258"/>
      <c r="K431" s="258"/>
      <c r="L431" s="263"/>
      <c r="M431" s="264"/>
      <c r="N431" s="265"/>
      <c r="O431" s="265"/>
      <c r="P431" s="265"/>
      <c r="Q431" s="265"/>
      <c r="R431" s="265"/>
      <c r="S431" s="265"/>
      <c r="T431" s="26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7" t="s">
        <v>177</v>
      </c>
      <c r="AU431" s="267" t="s">
        <v>82</v>
      </c>
      <c r="AV431" s="14" t="s">
        <v>82</v>
      </c>
      <c r="AW431" s="14" t="s">
        <v>30</v>
      </c>
      <c r="AX431" s="14" t="s">
        <v>73</v>
      </c>
      <c r="AY431" s="267" t="s">
        <v>164</v>
      </c>
    </row>
    <row r="432" s="15" customFormat="1">
      <c r="A432" s="15"/>
      <c r="B432" s="268"/>
      <c r="C432" s="269"/>
      <c r="D432" s="240" t="s">
        <v>177</v>
      </c>
      <c r="E432" s="270" t="s">
        <v>1</v>
      </c>
      <c r="F432" s="271" t="s">
        <v>182</v>
      </c>
      <c r="G432" s="269"/>
      <c r="H432" s="272">
        <v>1.5409999999999999</v>
      </c>
      <c r="I432" s="273"/>
      <c r="J432" s="269"/>
      <c r="K432" s="269"/>
      <c r="L432" s="274"/>
      <c r="M432" s="275"/>
      <c r="N432" s="276"/>
      <c r="O432" s="276"/>
      <c r="P432" s="276"/>
      <c r="Q432" s="276"/>
      <c r="R432" s="276"/>
      <c r="S432" s="276"/>
      <c r="T432" s="277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8" t="s">
        <v>177</v>
      </c>
      <c r="AU432" s="278" t="s">
        <v>82</v>
      </c>
      <c r="AV432" s="15" t="s">
        <v>171</v>
      </c>
      <c r="AW432" s="15" t="s">
        <v>30</v>
      </c>
      <c r="AX432" s="15" t="s">
        <v>80</v>
      </c>
      <c r="AY432" s="278" t="s">
        <v>164</v>
      </c>
    </row>
    <row r="433" s="2" customFormat="1" ht="16.5" customHeight="1">
      <c r="A433" s="38"/>
      <c r="B433" s="39"/>
      <c r="C433" s="227" t="s">
        <v>1038</v>
      </c>
      <c r="D433" s="227" t="s">
        <v>166</v>
      </c>
      <c r="E433" s="228" t="s">
        <v>1471</v>
      </c>
      <c r="F433" s="229" t="s">
        <v>1472</v>
      </c>
      <c r="G433" s="230" t="s">
        <v>692</v>
      </c>
      <c r="H433" s="231">
        <v>12.800000000000001</v>
      </c>
      <c r="I433" s="232"/>
      <c r="J433" s="233">
        <f>ROUND(I433*H433,2)</f>
        <v>0</v>
      </c>
      <c r="K433" s="229" t="s">
        <v>170</v>
      </c>
      <c r="L433" s="44"/>
      <c r="M433" s="234" t="s">
        <v>1</v>
      </c>
      <c r="N433" s="235" t="s">
        <v>38</v>
      </c>
      <c r="O433" s="91"/>
      <c r="P433" s="236">
        <f>O433*H433</f>
        <v>0</v>
      </c>
      <c r="Q433" s="236">
        <v>8.3599999999999999E-05</v>
      </c>
      <c r="R433" s="236">
        <f>Q433*H433</f>
        <v>0.00107008</v>
      </c>
      <c r="S433" s="236">
        <v>0.017999999999999999</v>
      </c>
      <c r="T433" s="237">
        <f>S433*H433</f>
        <v>0.23039999999999999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8" t="s">
        <v>171</v>
      </c>
      <c r="AT433" s="238" t="s">
        <v>166</v>
      </c>
      <c r="AU433" s="238" t="s">
        <v>82</v>
      </c>
      <c r="AY433" s="17" t="s">
        <v>164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7" t="s">
        <v>80</v>
      </c>
      <c r="BK433" s="239">
        <f>ROUND(I433*H433,2)</f>
        <v>0</v>
      </c>
      <c r="BL433" s="17" t="s">
        <v>171</v>
      </c>
      <c r="BM433" s="238" t="s">
        <v>1473</v>
      </c>
    </row>
    <row r="434" s="2" customFormat="1">
      <c r="A434" s="38"/>
      <c r="B434" s="39"/>
      <c r="C434" s="40"/>
      <c r="D434" s="240" t="s">
        <v>173</v>
      </c>
      <c r="E434" s="40"/>
      <c r="F434" s="241" t="s">
        <v>1474</v>
      </c>
      <c r="G434" s="40"/>
      <c r="H434" s="40"/>
      <c r="I434" s="242"/>
      <c r="J434" s="40"/>
      <c r="K434" s="40"/>
      <c r="L434" s="44"/>
      <c r="M434" s="243"/>
      <c r="N434" s="244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173</v>
      </c>
      <c r="AU434" s="17" t="s">
        <v>82</v>
      </c>
    </row>
    <row r="435" s="2" customFormat="1">
      <c r="A435" s="38"/>
      <c r="B435" s="39"/>
      <c r="C435" s="40"/>
      <c r="D435" s="245" t="s">
        <v>175</v>
      </c>
      <c r="E435" s="40"/>
      <c r="F435" s="246" t="s">
        <v>1475</v>
      </c>
      <c r="G435" s="40"/>
      <c r="H435" s="40"/>
      <c r="I435" s="242"/>
      <c r="J435" s="40"/>
      <c r="K435" s="40"/>
      <c r="L435" s="44"/>
      <c r="M435" s="243"/>
      <c r="N435" s="244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175</v>
      </c>
      <c r="AU435" s="17" t="s">
        <v>82</v>
      </c>
    </row>
    <row r="436" s="13" customFormat="1">
      <c r="A436" s="13"/>
      <c r="B436" s="247"/>
      <c r="C436" s="248"/>
      <c r="D436" s="240" t="s">
        <v>177</v>
      </c>
      <c r="E436" s="249" t="s">
        <v>1</v>
      </c>
      <c r="F436" s="250" t="s">
        <v>1476</v>
      </c>
      <c r="G436" s="248"/>
      <c r="H436" s="249" t="s">
        <v>1</v>
      </c>
      <c r="I436" s="251"/>
      <c r="J436" s="248"/>
      <c r="K436" s="248"/>
      <c r="L436" s="252"/>
      <c r="M436" s="253"/>
      <c r="N436" s="254"/>
      <c r="O436" s="254"/>
      <c r="P436" s="254"/>
      <c r="Q436" s="254"/>
      <c r="R436" s="254"/>
      <c r="S436" s="254"/>
      <c r="T436" s="25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6" t="s">
        <v>177</v>
      </c>
      <c r="AU436" s="256" t="s">
        <v>82</v>
      </c>
      <c r="AV436" s="13" t="s">
        <v>80</v>
      </c>
      <c r="AW436" s="13" t="s">
        <v>30</v>
      </c>
      <c r="AX436" s="13" t="s">
        <v>73</v>
      </c>
      <c r="AY436" s="256" t="s">
        <v>164</v>
      </c>
    </row>
    <row r="437" s="14" customFormat="1">
      <c r="A437" s="14"/>
      <c r="B437" s="257"/>
      <c r="C437" s="258"/>
      <c r="D437" s="240" t="s">
        <v>177</v>
      </c>
      <c r="E437" s="259" t="s">
        <v>1</v>
      </c>
      <c r="F437" s="260" t="s">
        <v>1477</v>
      </c>
      <c r="G437" s="258"/>
      <c r="H437" s="261">
        <v>12.800000000000001</v>
      </c>
      <c r="I437" s="262"/>
      <c r="J437" s="258"/>
      <c r="K437" s="258"/>
      <c r="L437" s="263"/>
      <c r="M437" s="264"/>
      <c r="N437" s="265"/>
      <c r="O437" s="265"/>
      <c r="P437" s="265"/>
      <c r="Q437" s="265"/>
      <c r="R437" s="265"/>
      <c r="S437" s="265"/>
      <c r="T437" s="26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7" t="s">
        <v>177</v>
      </c>
      <c r="AU437" s="267" t="s">
        <v>82</v>
      </c>
      <c r="AV437" s="14" t="s">
        <v>82</v>
      </c>
      <c r="AW437" s="14" t="s">
        <v>30</v>
      </c>
      <c r="AX437" s="14" t="s">
        <v>73</v>
      </c>
      <c r="AY437" s="267" t="s">
        <v>164</v>
      </c>
    </row>
    <row r="438" s="15" customFormat="1">
      <c r="A438" s="15"/>
      <c r="B438" s="268"/>
      <c r="C438" s="269"/>
      <c r="D438" s="240" t="s">
        <v>177</v>
      </c>
      <c r="E438" s="270" t="s">
        <v>1</v>
      </c>
      <c r="F438" s="271" t="s">
        <v>182</v>
      </c>
      <c r="G438" s="269"/>
      <c r="H438" s="272">
        <v>12.800000000000001</v>
      </c>
      <c r="I438" s="273"/>
      <c r="J438" s="269"/>
      <c r="K438" s="269"/>
      <c r="L438" s="274"/>
      <c r="M438" s="275"/>
      <c r="N438" s="276"/>
      <c r="O438" s="276"/>
      <c r="P438" s="276"/>
      <c r="Q438" s="276"/>
      <c r="R438" s="276"/>
      <c r="S438" s="276"/>
      <c r="T438" s="277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8" t="s">
        <v>177</v>
      </c>
      <c r="AU438" s="278" t="s">
        <v>82</v>
      </c>
      <c r="AV438" s="15" t="s">
        <v>171</v>
      </c>
      <c r="AW438" s="15" t="s">
        <v>30</v>
      </c>
      <c r="AX438" s="15" t="s">
        <v>80</v>
      </c>
      <c r="AY438" s="278" t="s">
        <v>164</v>
      </c>
    </row>
    <row r="439" s="12" customFormat="1" ht="22.8" customHeight="1">
      <c r="A439" s="12"/>
      <c r="B439" s="211"/>
      <c r="C439" s="212"/>
      <c r="D439" s="213" t="s">
        <v>72</v>
      </c>
      <c r="E439" s="225" t="s">
        <v>455</v>
      </c>
      <c r="F439" s="225" t="s">
        <v>456</v>
      </c>
      <c r="G439" s="212"/>
      <c r="H439" s="212"/>
      <c r="I439" s="215"/>
      <c r="J439" s="226">
        <f>BK439</f>
        <v>0</v>
      </c>
      <c r="K439" s="212"/>
      <c r="L439" s="217"/>
      <c r="M439" s="218"/>
      <c r="N439" s="219"/>
      <c r="O439" s="219"/>
      <c r="P439" s="220">
        <f>SUM(P440:P477)</f>
        <v>0</v>
      </c>
      <c r="Q439" s="219"/>
      <c r="R439" s="220">
        <f>SUM(R440:R477)</f>
        <v>0</v>
      </c>
      <c r="S439" s="219"/>
      <c r="T439" s="221">
        <f>SUM(T440:T477)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2" t="s">
        <v>80</v>
      </c>
      <c r="AT439" s="223" t="s">
        <v>72</v>
      </c>
      <c r="AU439" s="223" t="s">
        <v>80</v>
      </c>
      <c r="AY439" s="222" t="s">
        <v>164</v>
      </c>
      <c r="BK439" s="224">
        <f>SUM(BK440:BK477)</f>
        <v>0</v>
      </c>
    </row>
    <row r="440" s="2" customFormat="1" ht="37.8" customHeight="1">
      <c r="A440" s="38"/>
      <c r="B440" s="39"/>
      <c r="C440" s="227" t="s">
        <v>1046</v>
      </c>
      <c r="D440" s="227" t="s">
        <v>166</v>
      </c>
      <c r="E440" s="228" t="s">
        <v>1198</v>
      </c>
      <c r="F440" s="229" t="s">
        <v>1199</v>
      </c>
      <c r="G440" s="230" t="s">
        <v>216</v>
      </c>
      <c r="H440" s="231">
        <v>3.698</v>
      </c>
      <c r="I440" s="232"/>
      <c r="J440" s="233">
        <f>ROUND(I440*H440,2)</f>
        <v>0</v>
      </c>
      <c r="K440" s="229" t="s">
        <v>170</v>
      </c>
      <c r="L440" s="44"/>
      <c r="M440" s="234" t="s">
        <v>1</v>
      </c>
      <c r="N440" s="235" t="s">
        <v>38</v>
      </c>
      <c r="O440" s="91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8" t="s">
        <v>171</v>
      </c>
      <c r="AT440" s="238" t="s">
        <v>166</v>
      </c>
      <c r="AU440" s="238" t="s">
        <v>82</v>
      </c>
      <c r="AY440" s="17" t="s">
        <v>164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7" t="s">
        <v>80</v>
      </c>
      <c r="BK440" s="239">
        <f>ROUND(I440*H440,2)</f>
        <v>0</v>
      </c>
      <c r="BL440" s="17" t="s">
        <v>171</v>
      </c>
      <c r="BM440" s="238" t="s">
        <v>1478</v>
      </c>
    </row>
    <row r="441" s="2" customFormat="1">
      <c r="A441" s="38"/>
      <c r="B441" s="39"/>
      <c r="C441" s="40"/>
      <c r="D441" s="240" t="s">
        <v>173</v>
      </c>
      <c r="E441" s="40"/>
      <c r="F441" s="241" t="s">
        <v>1201</v>
      </c>
      <c r="G441" s="40"/>
      <c r="H441" s="40"/>
      <c r="I441" s="242"/>
      <c r="J441" s="40"/>
      <c r="K441" s="40"/>
      <c r="L441" s="44"/>
      <c r="M441" s="243"/>
      <c r="N441" s="244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173</v>
      </c>
      <c r="AU441" s="17" t="s">
        <v>82</v>
      </c>
    </row>
    <row r="442" s="2" customFormat="1">
      <c r="A442" s="38"/>
      <c r="B442" s="39"/>
      <c r="C442" s="40"/>
      <c r="D442" s="245" t="s">
        <v>175</v>
      </c>
      <c r="E442" s="40"/>
      <c r="F442" s="246" t="s">
        <v>1202</v>
      </c>
      <c r="G442" s="40"/>
      <c r="H442" s="40"/>
      <c r="I442" s="242"/>
      <c r="J442" s="40"/>
      <c r="K442" s="40"/>
      <c r="L442" s="44"/>
      <c r="M442" s="243"/>
      <c r="N442" s="244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175</v>
      </c>
      <c r="AU442" s="17" t="s">
        <v>82</v>
      </c>
    </row>
    <row r="443" s="13" customFormat="1">
      <c r="A443" s="13"/>
      <c r="B443" s="247"/>
      <c r="C443" s="248"/>
      <c r="D443" s="240" t="s">
        <v>177</v>
      </c>
      <c r="E443" s="249" t="s">
        <v>1</v>
      </c>
      <c r="F443" s="250" t="s">
        <v>1479</v>
      </c>
      <c r="G443" s="248"/>
      <c r="H443" s="249" t="s">
        <v>1</v>
      </c>
      <c r="I443" s="251"/>
      <c r="J443" s="248"/>
      <c r="K443" s="248"/>
      <c r="L443" s="252"/>
      <c r="M443" s="253"/>
      <c r="N443" s="254"/>
      <c r="O443" s="254"/>
      <c r="P443" s="254"/>
      <c r="Q443" s="254"/>
      <c r="R443" s="254"/>
      <c r="S443" s="254"/>
      <c r="T443" s="25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6" t="s">
        <v>177</v>
      </c>
      <c r="AU443" s="256" t="s">
        <v>82</v>
      </c>
      <c r="AV443" s="13" t="s">
        <v>80</v>
      </c>
      <c r="AW443" s="13" t="s">
        <v>30</v>
      </c>
      <c r="AX443" s="13" t="s">
        <v>73</v>
      </c>
      <c r="AY443" s="256" t="s">
        <v>164</v>
      </c>
    </row>
    <row r="444" s="14" customFormat="1">
      <c r="A444" s="14"/>
      <c r="B444" s="257"/>
      <c r="C444" s="258"/>
      <c r="D444" s="240" t="s">
        <v>177</v>
      </c>
      <c r="E444" s="259" t="s">
        <v>1</v>
      </c>
      <c r="F444" s="260" t="s">
        <v>1480</v>
      </c>
      <c r="G444" s="258"/>
      <c r="H444" s="261">
        <v>3.698</v>
      </c>
      <c r="I444" s="262"/>
      <c r="J444" s="258"/>
      <c r="K444" s="258"/>
      <c r="L444" s="263"/>
      <c r="M444" s="264"/>
      <c r="N444" s="265"/>
      <c r="O444" s="265"/>
      <c r="P444" s="265"/>
      <c r="Q444" s="265"/>
      <c r="R444" s="265"/>
      <c r="S444" s="265"/>
      <c r="T444" s="26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7" t="s">
        <v>177</v>
      </c>
      <c r="AU444" s="267" t="s">
        <v>82</v>
      </c>
      <c r="AV444" s="14" t="s">
        <v>82</v>
      </c>
      <c r="AW444" s="14" t="s">
        <v>30</v>
      </c>
      <c r="AX444" s="14" t="s">
        <v>80</v>
      </c>
      <c r="AY444" s="267" t="s">
        <v>164</v>
      </c>
    </row>
    <row r="445" s="2" customFormat="1" ht="44.25" customHeight="1">
      <c r="A445" s="38"/>
      <c r="B445" s="39"/>
      <c r="C445" s="227" t="s">
        <v>1058</v>
      </c>
      <c r="D445" s="227" t="s">
        <v>166</v>
      </c>
      <c r="E445" s="228" t="s">
        <v>458</v>
      </c>
      <c r="F445" s="229" t="s">
        <v>459</v>
      </c>
      <c r="G445" s="230" t="s">
        <v>216</v>
      </c>
      <c r="H445" s="231">
        <v>39.811</v>
      </c>
      <c r="I445" s="232"/>
      <c r="J445" s="233">
        <f>ROUND(I445*H445,2)</f>
        <v>0</v>
      </c>
      <c r="K445" s="229" t="s">
        <v>170</v>
      </c>
      <c r="L445" s="44"/>
      <c r="M445" s="234" t="s">
        <v>1</v>
      </c>
      <c r="N445" s="235" t="s">
        <v>38</v>
      </c>
      <c r="O445" s="91"/>
      <c r="P445" s="236">
        <f>O445*H445</f>
        <v>0</v>
      </c>
      <c r="Q445" s="236">
        <v>0</v>
      </c>
      <c r="R445" s="236">
        <f>Q445*H445</f>
        <v>0</v>
      </c>
      <c r="S445" s="236">
        <v>0</v>
      </c>
      <c r="T445" s="237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8" t="s">
        <v>171</v>
      </c>
      <c r="AT445" s="238" t="s">
        <v>166</v>
      </c>
      <c r="AU445" s="238" t="s">
        <v>82</v>
      </c>
      <c r="AY445" s="17" t="s">
        <v>164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7" t="s">
        <v>80</v>
      </c>
      <c r="BK445" s="239">
        <f>ROUND(I445*H445,2)</f>
        <v>0</v>
      </c>
      <c r="BL445" s="17" t="s">
        <v>171</v>
      </c>
      <c r="BM445" s="238" t="s">
        <v>1481</v>
      </c>
    </row>
    <row r="446" s="2" customFormat="1">
      <c r="A446" s="38"/>
      <c r="B446" s="39"/>
      <c r="C446" s="40"/>
      <c r="D446" s="240" t="s">
        <v>173</v>
      </c>
      <c r="E446" s="40"/>
      <c r="F446" s="241" t="s">
        <v>459</v>
      </c>
      <c r="G446" s="40"/>
      <c r="H446" s="40"/>
      <c r="I446" s="242"/>
      <c r="J446" s="40"/>
      <c r="K446" s="40"/>
      <c r="L446" s="44"/>
      <c r="M446" s="243"/>
      <c r="N446" s="244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173</v>
      </c>
      <c r="AU446" s="17" t="s">
        <v>82</v>
      </c>
    </row>
    <row r="447" s="2" customFormat="1">
      <c r="A447" s="38"/>
      <c r="B447" s="39"/>
      <c r="C447" s="40"/>
      <c r="D447" s="245" t="s">
        <v>175</v>
      </c>
      <c r="E447" s="40"/>
      <c r="F447" s="246" t="s">
        <v>461</v>
      </c>
      <c r="G447" s="40"/>
      <c r="H447" s="40"/>
      <c r="I447" s="242"/>
      <c r="J447" s="40"/>
      <c r="K447" s="40"/>
      <c r="L447" s="44"/>
      <c r="M447" s="243"/>
      <c r="N447" s="244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175</v>
      </c>
      <c r="AU447" s="17" t="s">
        <v>82</v>
      </c>
    </row>
    <row r="448" s="13" customFormat="1">
      <c r="A448" s="13"/>
      <c r="B448" s="247"/>
      <c r="C448" s="248"/>
      <c r="D448" s="240" t="s">
        <v>177</v>
      </c>
      <c r="E448" s="249" t="s">
        <v>1</v>
      </c>
      <c r="F448" s="250" t="s">
        <v>1479</v>
      </c>
      <c r="G448" s="248"/>
      <c r="H448" s="249" t="s">
        <v>1</v>
      </c>
      <c r="I448" s="251"/>
      <c r="J448" s="248"/>
      <c r="K448" s="248"/>
      <c r="L448" s="252"/>
      <c r="M448" s="253"/>
      <c r="N448" s="254"/>
      <c r="O448" s="254"/>
      <c r="P448" s="254"/>
      <c r="Q448" s="254"/>
      <c r="R448" s="254"/>
      <c r="S448" s="254"/>
      <c r="T448" s="25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6" t="s">
        <v>177</v>
      </c>
      <c r="AU448" s="256" t="s">
        <v>82</v>
      </c>
      <c r="AV448" s="13" t="s">
        <v>80</v>
      </c>
      <c r="AW448" s="13" t="s">
        <v>30</v>
      </c>
      <c r="AX448" s="13" t="s">
        <v>73</v>
      </c>
      <c r="AY448" s="256" t="s">
        <v>164</v>
      </c>
    </row>
    <row r="449" s="14" customFormat="1">
      <c r="A449" s="14"/>
      <c r="B449" s="257"/>
      <c r="C449" s="258"/>
      <c r="D449" s="240" t="s">
        <v>177</v>
      </c>
      <c r="E449" s="259" t="s">
        <v>1</v>
      </c>
      <c r="F449" s="260" t="s">
        <v>1482</v>
      </c>
      <c r="G449" s="258"/>
      <c r="H449" s="261">
        <v>35.058999999999997</v>
      </c>
      <c r="I449" s="262"/>
      <c r="J449" s="258"/>
      <c r="K449" s="258"/>
      <c r="L449" s="263"/>
      <c r="M449" s="264"/>
      <c r="N449" s="265"/>
      <c r="O449" s="265"/>
      <c r="P449" s="265"/>
      <c r="Q449" s="265"/>
      <c r="R449" s="265"/>
      <c r="S449" s="265"/>
      <c r="T449" s="26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7" t="s">
        <v>177</v>
      </c>
      <c r="AU449" s="267" t="s">
        <v>82</v>
      </c>
      <c r="AV449" s="14" t="s">
        <v>82</v>
      </c>
      <c r="AW449" s="14" t="s">
        <v>30</v>
      </c>
      <c r="AX449" s="14" t="s">
        <v>73</v>
      </c>
      <c r="AY449" s="267" t="s">
        <v>164</v>
      </c>
    </row>
    <row r="450" s="13" customFormat="1">
      <c r="A450" s="13"/>
      <c r="B450" s="247"/>
      <c r="C450" s="248"/>
      <c r="D450" s="240" t="s">
        <v>177</v>
      </c>
      <c r="E450" s="249" t="s">
        <v>1</v>
      </c>
      <c r="F450" s="250" t="s">
        <v>1483</v>
      </c>
      <c r="G450" s="248"/>
      <c r="H450" s="249" t="s">
        <v>1</v>
      </c>
      <c r="I450" s="251"/>
      <c r="J450" s="248"/>
      <c r="K450" s="248"/>
      <c r="L450" s="252"/>
      <c r="M450" s="253"/>
      <c r="N450" s="254"/>
      <c r="O450" s="254"/>
      <c r="P450" s="254"/>
      <c r="Q450" s="254"/>
      <c r="R450" s="254"/>
      <c r="S450" s="254"/>
      <c r="T450" s="25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6" t="s">
        <v>177</v>
      </c>
      <c r="AU450" s="256" t="s">
        <v>82</v>
      </c>
      <c r="AV450" s="13" t="s">
        <v>80</v>
      </c>
      <c r="AW450" s="13" t="s">
        <v>30</v>
      </c>
      <c r="AX450" s="13" t="s">
        <v>73</v>
      </c>
      <c r="AY450" s="256" t="s">
        <v>164</v>
      </c>
    </row>
    <row r="451" s="14" customFormat="1">
      <c r="A451" s="14"/>
      <c r="B451" s="257"/>
      <c r="C451" s="258"/>
      <c r="D451" s="240" t="s">
        <v>177</v>
      </c>
      <c r="E451" s="259" t="s">
        <v>1</v>
      </c>
      <c r="F451" s="260" t="s">
        <v>1484</v>
      </c>
      <c r="G451" s="258"/>
      <c r="H451" s="261">
        <v>4.7519999999999998</v>
      </c>
      <c r="I451" s="262"/>
      <c r="J451" s="258"/>
      <c r="K451" s="258"/>
      <c r="L451" s="263"/>
      <c r="M451" s="264"/>
      <c r="N451" s="265"/>
      <c r="O451" s="265"/>
      <c r="P451" s="265"/>
      <c r="Q451" s="265"/>
      <c r="R451" s="265"/>
      <c r="S451" s="265"/>
      <c r="T451" s="26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7" t="s">
        <v>177</v>
      </c>
      <c r="AU451" s="267" t="s">
        <v>82</v>
      </c>
      <c r="AV451" s="14" t="s">
        <v>82</v>
      </c>
      <c r="AW451" s="14" t="s">
        <v>30</v>
      </c>
      <c r="AX451" s="14" t="s">
        <v>73</v>
      </c>
      <c r="AY451" s="267" t="s">
        <v>164</v>
      </c>
    </row>
    <row r="452" s="15" customFormat="1">
      <c r="A452" s="15"/>
      <c r="B452" s="268"/>
      <c r="C452" s="269"/>
      <c r="D452" s="240" t="s">
        <v>177</v>
      </c>
      <c r="E452" s="270" t="s">
        <v>1</v>
      </c>
      <c r="F452" s="271" t="s">
        <v>182</v>
      </c>
      <c r="G452" s="269"/>
      <c r="H452" s="272">
        <v>39.811</v>
      </c>
      <c r="I452" s="273"/>
      <c r="J452" s="269"/>
      <c r="K452" s="269"/>
      <c r="L452" s="274"/>
      <c r="M452" s="275"/>
      <c r="N452" s="276"/>
      <c r="O452" s="276"/>
      <c r="P452" s="276"/>
      <c r="Q452" s="276"/>
      <c r="R452" s="276"/>
      <c r="S452" s="276"/>
      <c r="T452" s="27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8" t="s">
        <v>177</v>
      </c>
      <c r="AU452" s="278" t="s">
        <v>82</v>
      </c>
      <c r="AV452" s="15" t="s">
        <v>171</v>
      </c>
      <c r="AW452" s="15" t="s">
        <v>30</v>
      </c>
      <c r="AX452" s="15" t="s">
        <v>80</v>
      </c>
      <c r="AY452" s="278" t="s">
        <v>164</v>
      </c>
    </row>
    <row r="453" s="2" customFormat="1" ht="16.5" customHeight="1">
      <c r="A453" s="38"/>
      <c r="B453" s="39"/>
      <c r="C453" s="227" t="s">
        <v>1065</v>
      </c>
      <c r="D453" s="227" t="s">
        <v>166</v>
      </c>
      <c r="E453" s="228" t="s">
        <v>469</v>
      </c>
      <c r="F453" s="229" t="s">
        <v>470</v>
      </c>
      <c r="G453" s="230" t="s">
        <v>216</v>
      </c>
      <c r="H453" s="231">
        <v>43.738999999999997</v>
      </c>
      <c r="I453" s="232"/>
      <c r="J453" s="233">
        <f>ROUND(I453*H453,2)</f>
        <v>0</v>
      </c>
      <c r="K453" s="229" t="s">
        <v>170</v>
      </c>
      <c r="L453" s="44"/>
      <c r="M453" s="234" t="s">
        <v>1</v>
      </c>
      <c r="N453" s="235" t="s">
        <v>38</v>
      </c>
      <c r="O453" s="91"/>
      <c r="P453" s="236">
        <f>O453*H453</f>
        <v>0</v>
      </c>
      <c r="Q453" s="236">
        <v>0</v>
      </c>
      <c r="R453" s="236">
        <f>Q453*H453</f>
        <v>0</v>
      </c>
      <c r="S453" s="236">
        <v>0</v>
      </c>
      <c r="T453" s="237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8" t="s">
        <v>171</v>
      </c>
      <c r="AT453" s="238" t="s">
        <v>166</v>
      </c>
      <c r="AU453" s="238" t="s">
        <v>82</v>
      </c>
      <c r="AY453" s="17" t="s">
        <v>164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7" t="s">
        <v>80</v>
      </c>
      <c r="BK453" s="239">
        <f>ROUND(I453*H453,2)</f>
        <v>0</v>
      </c>
      <c r="BL453" s="17" t="s">
        <v>171</v>
      </c>
      <c r="BM453" s="238" t="s">
        <v>1485</v>
      </c>
    </row>
    <row r="454" s="2" customFormat="1">
      <c r="A454" s="38"/>
      <c r="B454" s="39"/>
      <c r="C454" s="40"/>
      <c r="D454" s="240" t="s">
        <v>173</v>
      </c>
      <c r="E454" s="40"/>
      <c r="F454" s="241" t="s">
        <v>472</v>
      </c>
      <c r="G454" s="40"/>
      <c r="H454" s="40"/>
      <c r="I454" s="242"/>
      <c r="J454" s="40"/>
      <c r="K454" s="40"/>
      <c r="L454" s="44"/>
      <c r="M454" s="243"/>
      <c r="N454" s="244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173</v>
      </c>
      <c r="AU454" s="17" t="s">
        <v>82</v>
      </c>
    </row>
    <row r="455" s="2" customFormat="1">
      <c r="A455" s="38"/>
      <c r="B455" s="39"/>
      <c r="C455" s="40"/>
      <c r="D455" s="245" t="s">
        <v>175</v>
      </c>
      <c r="E455" s="40"/>
      <c r="F455" s="246" t="s">
        <v>473</v>
      </c>
      <c r="G455" s="40"/>
      <c r="H455" s="40"/>
      <c r="I455" s="242"/>
      <c r="J455" s="40"/>
      <c r="K455" s="40"/>
      <c r="L455" s="44"/>
      <c r="M455" s="243"/>
      <c r="N455" s="244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175</v>
      </c>
      <c r="AU455" s="17" t="s">
        <v>82</v>
      </c>
    </row>
    <row r="456" s="2" customFormat="1">
      <c r="A456" s="38"/>
      <c r="B456" s="39"/>
      <c r="C456" s="40"/>
      <c r="D456" s="240" t="s">
        <v>206</v>
      </c>
      <c r="E456" s="40"/>
      <c r="F456" s="279" t="s">
        <v>220</v>
      </c>
      <c r="G456" s="40"/>
      <c r="H456" s="40"/>
      <c r="I456" s="242"/>
      <c r="J456" s="40"/>
      <c r="K456" s="40"/>
      <c r="L456" s="44"/>
      <c r="M456" s="243"/>
      <c r="N456" s="244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206</v>
      </c>
      <c r="AU456" s="17" t="s">
        <v>82</v>
      </c>
    </row>
    <row r="457" s="2" customFormat="1" ht="16.5" customHeight="1">
      <c r="A457" s="38"/>
      <c r="B457" s="39"/>
      <c r="C457" s="227" t="s">
        <v>1075</v>
      </c>
      <c r="D457" s="227" t="s">
        <v>166</v>
      </c>
      <c r="E457" s="228" t="s">
        <v>475</v>
      </c>
      <c r="F457" s="229" t="s">
        <v>476</v>
      </c>
      <c r="G457" s="230" t="s">
        <v>216</v>
      </c>
      <c r="H457" s="231">
        <v>43.738999999999997</v>
      </c>
      <c r="I457" s="232"/>
      <c r="J457" s="233">
        <f>ROUND(I457*H457,2)</f>
        <v>0</v>
      </c>
      <c r="K457" s="229" t="s">
        <v>170</v>
      </c>
      <c r="L457" s="44"/>
      <c r="M457" s="234" t="s">
        <v>1</v>
      </c>
      <c r="N457" s="235" t="s">
        <v>38</v>
      </c>
      <c r="O457" s="91"/>
      <c r="P457" s="236">
        <f>O457*H457</f>
        <v>0</v>
      </c>
      <c r="Q457" s="236">
        <v>0</v>
      </c>
      <c r="R457" s="236">
        <f>Q457*H457</f>
        <v>0</v>
      </c>
      <c r="S457" s="236">
        <v>0</v>
      </c>
      <c r="T457" s="237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8" t="s">
        <v>171</v>
      </c>
      <c r="AT457" s="238" t="s">
        <v>166</v>
      </c>
      <c r="AU457" s="238" t="s">
        <v>82</v>
      </c>
      <c r="AY457" s="17" t="s">
        <v>164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7" t="s">
        <v>80</v>
      </c>
      <c r="BK457" s="239">
        <f>ROUND(I457*H457,2)</f>
        <v>0</v>
      </c>
      <c r="BL457" s="17" t="s">
        <v>171</v>
      </c>
      <c r="BM457" s="238" t="s">
        <v>1486</v>
      </c>
    </row>
    <row r="458" s="2" customFormat="1">
      <c r="A458" s="38"/>
      <c r="B458" s="39"/>
      <c r="C458" s="40"/>
      <c r="D458" s="240" t="s">
        <v>173</v>
      </c>
      <c r="E458" s="40"/>
      <c r="F458" s="241" t="s">
        <v>478</v>
      </c>
      <c r="G458" s="40"/>
      <c r="H458" s="40"/>
      <c r="I458" s="242"/>
      <c r="J458" s="40"/>
      <c r="K458" s="40"/>
      <c r="L458" s="44"/>
      <c r="M458" s="243"/>
      <c r="N458" s="244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173</v>
      </c>
      <c r="AU458" s="17" t="s">
        <v>82</v>
      </c>
    </row>
    <row r="459" s="2" customFormat="1">
      <c r="A459" s="38"/>
      <c r="B459" s="39"/>
      <c r="C459" s="40"/>
      <c r="D459" s="245" t="s">
        <v>175</v>
      </c>
      <c r="E459" s="40"/>
      <c r="F459" s="246" t="s">
        <v>479</v>
      </c>
      <c r="G459" s="40"/>
      <c r="H459" s="40"/>
      <c r="I459" s="242"/>
      <c r="J459" s="40"/>
      <c r="K459" s="40"/>
      <c r="L459" s="44"/>
      <c r="M459" s="243"/>
      <c r="N459" s="244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175</v>
      </c>
      <c r="AU459" s="17" t="s">
        <v>82</v>
      </c>
    </row>
    <row r="460" s="2" customFormat="1">
      <c r="A460" s="38"/>
      <c r="B460" s="39"/>
      <c r="C460" s="40"/>
      <c r="D460" s="240" t="s">
        <v>206</v>
      </c>
      <c r="E460" s="40"/>
      <c r="F460" s="279" t="s">
        <v>220</v>
      </c>
      <c r="G460" s="40"/>
      <c r="H460" s="40"/>
      <c r="I460" s="242"/>
      <c r="J460" s="40"/>
      <c r="K460" s="40"/>
      <c r="L460" s="44"/>
      <c r="M460" s="243"/>
      <c r="N460" s="244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206</v>
      </c>
      <c r="AU460" s="17" t="s">
        <v>82</v>
      </c>
    </row>
    <row r="461" s="14" customFormat="1">
      <c r="A461" s="14"/>
      <c r="B461" s="257"/>
      <c r="C461" s="258"/>
      <c r="D461" s="240" t="s">
        <v>177</v>
      </c>
      <c r="E461" s="259" t="s">
        <v>1</v>
      </c>
      <c r="F461" s="260" t="s">
        <v>1487</v>
      </c>
      <c r="G461" s="258"/>
      <c r="H461" s="261">
        <v>43.738999999999997</v>
      </c>
      <c r="I461" s="262"/>
      <c r="J461" s="258"/>
      <c r="K461" s="258"/>
      <c r="L461" s="263"/>
      <c r="M461" s="264"/>
      <c r="N461" s="265"/>
      <c r="O461" s="265"/>
      <c r="P461" s="265"/>
      <c r="Q461" s="265"/>
      <c r="R461" s="265"/>
      <c r="S461" s="265"/>
      <c r="T461" s="26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7" t="s">
        <v>177</v>
      </c>
      <c r="AU461" s="267" t="s">
        <v>82</v>
      </c>
      <c r="AV461" s="14" t="s">
        <v>82</v>
      </c>
      <c r="AW461" s="14" t="s">
        <v>30</v>
      </c>
      <c r="AX461" s="14" t="s">
        <v>80</v>
      </c>
      <c r="AY461" s="267" t="s">
        <v>164</v>
      </c>
    </row>
    <row r="462" s="2" customFormat="1" ht="24.15" customHeight="1">
      <c r="A462" s="38"/>
      <c r="B462" s="39"/>
      <c r="C462" s="227" t="s">
        <v>1085</v>
      </c>
      <c r="D462" s="227" t="s">
        <v>166</v>
      </c>
      <c r="E462" s="228" t="s">
        <v>482</v>
      </c>
      <c r="F462" s="229" t="s">
        <v>483</v>
      </c>
      <c r="G462" s="230" t="s">
        <v>216</v>
      </c>
      <c r="H462" s="231">
        <v>43.738999999999997</v>
      </c>
      <c r="I462" s="232"/>
      <c r="J462" s="233">
        <f>ROUND(I462*H462,2)</f>
        <v>0</v>
      </c>
      <c r="K462" s="229" t="s">
        <v>170</v>
      </c>
      <c r="L462" s="44"/>
      <c r="M462" s="234" t="s">
        <v>1</v>
      </c>
      <c r="N462" s="235" t="s">
        <v>38</v>
      </c>
      <c r="O462" s="91"/>
      <c r="P462" s="236">
        <f>O462*H462</f>
        <v>0</v>
      </c>
      <c r="Q462" s="236">
        <v>0</v>
      </c>
      <c r="R462" s="236">
        <f>Q462*H462</f>
        <v>0</v>
      </c>
      <c r="S462" s="236">
        <v>0</v>
      </c>
      <c r="T462" s="237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8" t="s">
        <v>171</v>
      </c>
      <c r="AT462" s="238" t="s">
        <v>166</v>
      </c>
      <c r="AU462" s="238" t="s">
        <v>82</v>
      </c>
      <c r="AY462" s="17" t="s">
        <v>164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7" t="s">
        <v>80</v>
      </c>
      <c r="BK462" s="239">
        <f>ROUND(I462*H462,2)</f>
        <v>0</v>
      </c>
      <c r="BL462" s="17" t="s">
        <v>171</v>
      </c>
      <c r="BM462" s="238" t="s">
        <v>1488</v>
      </c>
    </row>
    <row r="463" s="2" customFormat="1">
      <c r="A463" s="38"/>
      <c r="B463" s="39"/>
      <c r="C463" s="40"/>
      <c r="D463" s="240" t="s">
        <v>173</v>
      </c>
      <c r="E463" s="40"/>
      <c r="F463" s="241" t="s">
        <v>485</v>
      </c>
      <c r="G463" s="40"/>
      <c r="H463" s="40"/>
      <c r="I463" s="242"/>
      <c r="J463" s="40"/>
      <c r="K463" s="40"/>
      <c r="L463" s="44"/>
      <c r="M463" s="243"/>
      <c r="N463" s="244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173</v>
      </c>
      <c r="AU463" s="17" t="s">
        <v>82</v>
      </c>
    </row>
    <row r="464" s="2" customFormat="1">
      <c r="A464" s="38"/>
      <c r="B464" s="39"/>
      <c r="C464" s="40"/>
      <c r="D464" s="245" t="s">
        <v>175</v>
      </c>
      <c r="E464" s="40"/>
      <c r="F464" s="246" t="s">
        <v>486</v>
      </c>
      <c r="G464" s="40"/>
      <c r="H464" s="40"/>
      <c r="I464" s="242"/>
      <c r="J464" s="40"/>
      <c r="K464" s="40"/>
      <c r="L464" s="44"/>
      <c r="M464" s="243"/>
      <c r="N464" s="244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175</v>
      </c>
      <c r="AU464" s="17" t="s">
        <v>82</v>
      </c>
    </row>
    <row r="465" s="13" customFormat="1">
      <c r="A465" s="13"/>
      <c r="B465" s="247"/>
      <c r="C465" s="248"/>
      <c r="D465" s="240" t="s">
        <v>177</v>
      </c>
      <c r="E465" s="249" t="s">
        <v>1</v>
      </c>
      <c r="F465" s="250" t="s">
        <v>1489</v>
      </c>
      <c r="G465" s="248"/>
      <c r="H465" s="249" t="s">
        <v>1</v>
      </c>
      <c r="I465" s="251"/>
      <c r="J465" s="248"/>
      <c r="K465" s="248"/>
      <c r="L465" s="252"/>
      <c r="M465" s="253"/>
      <c r="N465" s="254"/>
      <c r="O465" s="254"/>
      <c r="P465" s="254"/>
      <c r="Q465" s="254"/>
      <c r="R465" s="254"/>
      <c r="S465" s="254"/>
      <c r="T465" s="25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6" t="s">
        <v>177</v>
      </c>
      <c r="AU465" s="256" t="s">
        <v>82</v>
      </c>
      <c r="AV465" s="13" t="s">
        <v>80</v>
      </c>
      <c r="AW465" s="13" t="s">
        <v>30</v>
      </c>
      <c r="AX465" s="13" t="s">
        <v>73</v>
      </c>
      <c r="AY465" s="256" t="s">
        <v>164</v>
      </c>
    </row>
    <row r="466" s="14" customFormat="1">
      <c r="A466" s="14"/>
      <c r="B466" s="257"/>
      <c r="C466" s="258"/>
      <c r="D466" s="240" t="s">
        <v>177</v>
      </c>
      <c r="E466" s="259" t="s">
        <v>1</v>
      </c>
      <c r="F466" s="260" t="s">
        <v>1285</v>
      </c>
      <c r="G466" s="258"/>
      <c r="H466" s="261">
        <v>43.738999999999997</v>
      </c>
      <c r="I466" s="262"/>
      <c r="J466" s="258"/>
      <c r="K466" s="258"/>
      <c r="L466" s="263"/>
      <c r="M466" s="264"/>
      <c r="N466" s="265"/>
      <c r="O466" s="265"/>
      <c r="P466" s="265"/>
      <c r="Q466" s="265"/>
      <c r="R466" s="265"/>
      <c r="S466" s="265"/>
      <c r="T466" s="26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7" t="s">
        <v>177</v>
      </c>
      <c r="AU466" s="267" t="s">
        <v>82</v>
      </c>
      <c r="AV466" s="14" t="s">
        <v>82</v>
      </c>
      <c r="AW466" s="14" t="s">
        <v>30</v>
      </c>
      <c r="AX466" s="14" t="s">
        <v>80</v>
      </c>
      <c r="AY466" s="267" t="s">
        <v>164</v>
      </c>
    </row>
    <row r="467" s="2" customFormat="1" ht="16.5" customHeight="1">
      <c r="A467" s="38"/>
      <c r="B467" s="39"/>
      <c r="C467" s="227" t="s">
        <v>1094</v>
      </c>
      <c r="D467" s="227" t="s">
        <v>166</v>
      </c>
      <c r="E467" s="228" t="s">
        <v>489</v>
      </c>
      <c r="F467" s="229" t="s">
        <v>490</v>
      </c>
      <c r="G467" s="230" t="s">
        <v>216</v>
      </c>
      <c r="H467" s="231">
        <v>545.81799999999998</v>
      </c>
      <c r="I467" s="232"/>
      <c r="J467" s="233">
        <f>ROUND(I467*H467,2)</f>
        <v>0</v>
      </c>
      <c r="K467" s="229" t="s">
        <v>170</v>
      </c>
      <c r="L467" s="44"/>
      <c r="M467" s="234" t="s">
        <v>1</v>
      </c>
      <c r="N467" s="235" t="s">
        <v>38</v>
      </c>
      <c r="O467" s="91"/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7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8" t="s">
        <v>171</v>
      </c>
      <c r="AT467" s="238" t="s">
        <v>166</v>
      </c>
      <c r="AU467" s="238" t="s">
        <v>82</v>
      </c>
      <c r="AY467" s="17" t="s">
        <v>164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7" t="s">
        <v>80</v>
      </c>
      <c r="BK467" s="239">
        <f>ROUND(I467*H467,2)</f>
        <v>0</v>
      </c>
      <c r="BL467" s="17" t="s">
        <v>171</v>
      </c>
      <c r="BM467" s="238" t="s">
        <v>1490</v>
      </c>
    </row>
    <row r="468" s="2" customFormat="1">
      <c r="A468" s="38"/>
      <c r="B468" s="39"/>
      <c r="C468" s="40"/>
      <c r="D468" s="240" t="s">
        <v>173</v>
      </c>
      <c r="E468" s="40"/>
      <c r="F468" s="241" t="s">
        <v>492</v>
      </c>
      <c r="G468" s="40"/>
      <c r="H468" s="40"/>
      <c r="I468" s="242"/>
      <c r="J468" s="40"/>
      <c r="K468" s="40"/>
      <c r="L468" s="44"/>
      <c r="M468" s="243"/>
      <c r="N468" s="244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173</v>
      </c>
      <c r="AU468" s="17" t="s">
        <v>82</v>
      </c>
    </row>
    <row r="469" s="2" customFormat="1">
      <c r="A469" s="38"/>
      <c r="B469" s="39"/>
      <c r="C469" s="40"/>
      <c r="D469" s="245" t="s">
        <v>175</v>
      </c>
      <c r="E469" s="40"/>
      <c r="F469" s="246" t="s">
        <v>493</v>
      </c>
      <c r="G469" s="40"/>
      <c r="H469" s="40"/>
      <c r="I469" s="242"/>
      <c r="J469" s="40"/>
      <c r="K469" s="40"/>
      <c r="L469" s="44"/>
      <c r="M469" s="243"/>
      <c r="N469" s="244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175</v>
      </c>
      <c r="AU469" s="17" t="s">
        <v>82</v>
      </c>
    </row>
    <row r="470" s="2" customFormat="1">
      <c r="A470" s="38"/>
      <c r="B470" s="39"/>
      <c r="C470" s="40"/>
      <c r="D470" s="240" t="s">
        <v>206</v>
      </c>
      <c r="E470" s="40"/>
      <c r="F470" s="279" t="s">
        <v>1491</v>
      </c>
      <c r="G470" s="40"/>
      <c r="H470" s="40"/>
      <c r="I470" s="242"/>
      <c r="J470" s="40"/>
      <c r="K470" s="40"/>
      <c r="L470" s="44"/>
      <c r="M470" s="243"/>
      <c r="N470" s="244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206</v>
      </c>
      <c r="AU470" s="17" t="s">
        <v>82</v>
      </c>
    </row>
    <row r="471" s="14" customFormat="1">
      <c r="A471" s="14"/>
      <c r="B471" s="257"/>
      <c r="C471" s="258"/>
      <c r="D471" s="240" t="s">
        <v>177</v>
      </c>
      <c r="E471" s="259" t="s">
        <v>1</v>
      </c>
      <c r="F471" s="260" t="s">
        <v>1492</v>
      </c>
      <c r="G471" s="258"/>
      <c r="H471" s="261">
        <v>545.81799999999998</v>
      </c>
      <c r="I471" s="262"/>
      <c r="J471" s="258"/>
      <c r="K471" s="258"/>
      <c r="L471" s="263"/>
      <c r="M471" s="264"/>
      <c r="N471" s="265"/>
      <c r="O471" s="265"/>
      <c r="P471" s="265"/>
      <c r="Q471" s="265"/>
      <c r="R471" s="265"/>
      <c r="S471" s="265"/>
      <c r="T471" s="26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7" t="s">
        <v>177</v>
      </c>
      <c r="AU471" s="267" t="s">
        <v>82</v>
      </c>
      <c r="AV471" s="14" t="s">
        <v>82</v>
      </c>
      <c r="AW471" s="14" t="s">
        <v>30</v>
      </c>
      <c r="AX471" s="14" t="s">
        <v>73</v>
      </c>
      <c r="AY471" s="267" t="s">
        <v>164</v>
      </c>
    </row>
    <row r="472" s="15" customFormat="1">
      <c r="A472" s="15"/>
      <c r="B472" s="268"/>
      <c r="C472" s="269"/>
      <c r="D472" s="240" t="s">
        <v>177</v>
      </c>
      <c r="E472" s="270" t="s">
        <v>1</v>
      </c>
      <c r="F472" s="271" t="s">
        <v>182</v>
      </c>
      <c r="G472" s="269"/>
      <c r="H472" s="272">
        <v>545.81799999999998</v>
      </c>
      <c r="I472" s="273"/>
      <c r="J472" s="269"/>
      <c r="K472" s="269"/>
      <c r="L472" s="274"/>
      <c r="M472" s="275"/>
      <c r="N472" s="276"/>
      <c r="O472" s="276"/>
      <c r="P472" s="276"/>
      <c r="Q472" s="276"/>
      <c r="R472" s="276"/>
      <c r="S472" s="276"/>
      <c r="T472" s="277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8" t="s">
        <v>177</v>
      </c>
      <c r="AU472" s="278" t="s">
        <v>82</v>
      </c>
      <c r="AV472" s="15" t="s">
        <v>171</v>
      </c>
      <c r="AW472" s="15" t="s">
        <v>30</v>
      </c>
      <c r="AX472" s="15" t="s">
        <v>80</v>
      </c>
      <c r="AY472" s="278" t="s">
        <v>164</v>
      </c>
    </row>
    <row r="473" s="2" customFormat="1" ht="24.15" customHeight="1">
      <c r="A473" s="38"/>
      <c r="B473" s="39"/>
      <c r="C473" s="227" t="s">
        <v>1100</v>
      </c>
      <c r="D473" s="227" t="s">
        <v>166</v>
      </c>
      <c r="E473" s="228" t="s">
        <v>497</v>
      </c>
      <c r="F473" s="229" t="s">
        <v>498</v>
      </c>
      <c r="G473" s="230" t="s">
        <v>216</v>
      </c>
      <c r="H473" s="231">
        <v>87.477999999999994</v>
      </c>
      <c r="I473" s="232"/>
      <c r="J473" s="233">
        <f>ROUND(I473*H473,2)</f>
        <v>0</v>
      </c>
      <c r="K473" s="229" t="s">
        <v>170</v>
      </c>
      <c r="L473" s="44"/>
      <c r="M473" s="234" t="s">
        <v>1</v>
      </c>
      <c r="N473" s="235" t="s">
        <v>38</v>
      </c>
      <c r="O473" s="91"/>
      <c r="P473" s="236">
        <f>O473*H473</f>
        <v>0</v>
      </c>
      <c r="Q473" s="236">
        <v>0</v>
      </c>
      <c r="R473" s="236">
        <f>Q473*H473</f>
        <v>0</v>
      </c>
      <c r="S473" s="236">
        <v>0</v>
      </c>
      <c r="T473" s="237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8" t="s">
        <v>171</v>
      </c>
      <c r="AT473" s="238" t="s">
        <v>166</v>
      </c>
      <c r="AU473" s="238" t="s">
        <v>82</v>
      </c>
      <c r="AY473" s="17" t="s">
        <v>164</v>
      </c>
      <c r="BE473" s="239">
        <f>IF(N473="základní",J473,0)</f>
        <v>0</v>
      </c>
      <c r="BF473" s="239">
        <f>IF(N473="snížená",J473,0)</f>
        <v>0</v>
      </c>
      <c r="BG473" s="239">
        <f>IF(N473="zákl. přenesená",J473,0)</f>
        <v>0</v>
      </c>
      <c r="BH473" s="239">
        <f>IF(N473="sníž. přenesená",J473,0)</f>
        <v>0</v>
      </c>
      <c r="BI473" s="239">
        <f>IF(N473="nulová",J473,0)</f>
        <v>0</v>
      </c>
      <c r="BJ473" s="17" t="s">
        <v>80</v>
      </c>
      <c r="BK473" s="239">
        <f>ROUND(I473*H473,2)</f>
        <v>0</v>
      </c>
      <c r="BL473" s="17" t="s">
        <v>171</v>
      </c>
      <c r="BM473" s="238" t="s">
        <v>1493</v>
      </c>
    </row>
    <row r="474" s="2" customFormat="1">
      <c r="A474" s="38"/>
      <c r="B474" s="39"/>
      <c r="C474" s="40"/>
      <c r="D474" s="240" t="s">
        <v>173</v>
      </c>
      <c r="E474" s="40"/>
      <c r="F474" s="241" t="s">
        <v>500</v>
      </c>
      <c r="G474" s="40"/>
      <c r="H474" s="40"/>
      <c r="I474" s="242"/>
      <c r="J474" s="40"/>
      <c r="K474" s="40"/>
      <c r="L474" s="44"/>
      <c r="M474" s="243"/>
      <c r="N474" s="244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173</v>
      </c>
      <c r="AU474" s="17" t="s">
        <v>82</v>
      </c>
    </row>
    <row r="475" s="2" customFormat="1">
      <c r="A475" s="38"/>
      <c r="B475" s="39"/>
      <c r="C475" s="40"/>
      <c r="D475" s="245" t="s">
        <v>175</v>
      </c>
      <c r="E475" s="40"/>
      <c r="F475" s="246" t="s">
        <v>501</v>
      </c>
      <c r="G475" s="40"/>
      <c r="H475" s="40"/>
      <c r="I475" s="242"/>
      <c r="J475" s="40"/>
      <c r="K475" s="40"/>
      <c r="L475" s="44"/>
      <c r="M475" s="243"/>
      <c r="N475" s="244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175</v>
      </c>
      <c r="AU475" s="17" t="s">
        <v>82</v>
      </c>
    </row>
    <row r="476" s="2" customFormat="1">
      <c r="A476" s="38"/>
      <c r="B476" s="39"/>
      <c r="C476" s="40"/>
      <c r="D476" s="240" t="s">
        <v>206</v>
      </c>
      <c r="E476" s="40"/>
      <c r="F476" s="279" t="s">
        <v>502</v>
      </c>
      <c r="G476" s="40"/>
      <c r="H476" s="40"/>
      <c r="I476" s="242"/>
      <c r="J476" s="40"/>
      <c r="K476" s="40"/>
      <c r="L476" s="44"/>
      <c r="M476" s="243"/>
      <c r="N476" s="244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206</v>
      </c>
      <c r="AU476" s="17" t="s">
        <v>82</v>
      </c>
    </row>
    <row r="477" s="14" customFormat="1">
      <c r="A477" s="14"/>
      <c r="B477" s="257"/>
      <c r="C477" s="258"/>
      <c r="D477" s="240" t="s">
        <v>177</v>
      </c>
      <c r="E477" s="259" t="s">
        <v>1</v>
      </c>
      <c r="F477" s="260" t="s">
        <v>1494</v>
      </c>
      <c r="G477" s="258"/>
      <c r="H477" s="261">
        <v>87.477999999999994</v>
      </c>
      <c r="I477" s="262"/>
      <c r="J477" s="258"/>
      <c r="K477" s="258"/>
      <c r="L477" s="263"/>
      <c r="M477" s="264"/>
      <c r="N477" s="265"/>
      <c r="O477" s="265"/>
      <c r="P477" s="265"/>
      <c r="Q477" s="265"/>
      <c r="R477" s="265"/>
      <c r="S477" s="265"/>
      <c r="T477" s="26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7" t="s">
        <v>177</v>
      </c>
      <c r="AU477" s="267" t="s">
        <v>82</v>
      </c>
      <c r="AV477" s="14" t="s">
        <v>82</v>
      </c>
      <c r="AW477" s="14" t="s">
        <v>30</v>
      </c>
      <c r="AX477" s="14" t="s">
        <v>80</v>
      </c>
      <c r="AY477" s="267" t="s">
        <v>164</v>
      </c>
    </row>
    <row r="478" s="12" customFormat="1" ht="22.8" customHeight="1">
      <c r="A478" s="12"/>
      <c r="B478" s="211"/>
      <c r="C478" s="212"/>
      <c r="D478" s="213" t="s">
        <v>72</v>
      </c>
      <c r="E478" s="225" t="s">
        <v>503</v>
      </c>
      <c r="F478" s="225" t="s">
        <v>504</v>
      </c>
      <c r="G478" s="212"/>
      <c r="H478" s="212"/>
      <c r="I478" s="215"/>
      <c r="J478" s="226">
        <f>BK478</f>
        <v>0</v>
      </c>
      <c r="K478" s="212"/>
      <c r="L478" s="217"/>
      <c r="M478" s="218"/>
      <c r="N478" s="219"/>
      <c r="O478" s="219"/>
      <c r="P478" s="220">
        <f>SUM(P479:P485)</f>
        <v>0</v>
      </c>
      <c r="Q478" s="219"/>
      <c r="R478" s="220">
        <f>SUM(R479:R485)</f>
        <v>0</v>
      </c>
      <c r="S478" s="219"/>
      <c r="T478" s="221">
        <f>SUM(T479:T485)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22" t="s">
        <v>80</v>
      </c>
      <c r="AT478" s="223" t="s">
        <v>72</v>
      </c>
      <c r="AU478" s="223" t="s">
        <v>80</v>
      </c>
      <c r="AY478" s="222" t="s">
        <v>164</v>
      </c>
      <c r="BK478" s="224">
        <f>SUM(BK479:BK485)</f>
        <v>0</v>
      </c>
    </row>
    <row r="479" s="2" customFormat="1" ht="24.15" customHeight="1">
      <c r="A479" s="38"/>
      <c r="B479" s="39"/>
      <c r="C479" s="227" t="s">
        <v>1106</v>
      </c>
      <c r="D479" s="227" t="s">
        <v>166</v>
      </c>
      <c r="E479" s="228" t="s">
        <v>506</v>
      </c>
      <c r="F479" s="229" t="s">
        <v>507</v>
      </c>
      <c r="G479" s="230" t="s">
        <v>216</v>
      </c>
      <c r="H479" s="231">
        <v>504.52100000000002</v>
      </c>
      <c r="I479" s="232"/>
      <c r="J479" s="233">
        <f>ROUND(I479*H479,2)</f>
        <v>0</v>
      </c>
      <c r="K479" s="229" t="s">
        <v>170</v>
      </c>
      <c r="L479" s="44"/>
      <c r="M479" s="234" t="s">
        <v>1</v>
      </c>
      <c r="N479" s="235" t="s">
        <v>38</v>
      </c>
      <c r="O479" s="91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8" t="s">
        <v>171</v>
      </c>
      <c r="AT479" s="238" t="s">
        <v>166</v>
      </c>
      <c r="AU479" s="238" t="s">
        <v>82</v>
      </c>
      <c r="AY479" s="17" t="s">
        <v>164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7" t="s">
        <v>80</v>
      </c>
      <c r="BK479" s="239">
        <f>ROUND(I479*H479,2)</f>
        <v>0</v>
      </c>
      <c r="BL479" s="17" t="s">
        <v>171</v>
      </c>
      <c r="BM479" s="238" t="s">
        <v>1495</v>
      </c>
    </row>
    <row r="480" s="2" customFormat="1">
      <c r="A480" s="38"/>
      <c r="B480" s="39"/>
      <c r="C480" s="40"/>
      <c r="D480" s="240" t="s">
        <v>173</v>
      </c>
      <c r="E480" s="40"/>
      <c r="F480" s="241" t="s">
        <v>509</v>
      </c>
      <c r="G480" s="40"/>
      <c r="H480" s="40"/>
      <c r="I480" s="242"/>
      <c r="J480" s="40"/>
      <c r="K480" s="40"/>
      <c r="L480" s="44"/>
      <c r="M480" s="243"/>
      <c r="N480" s="244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173</v>
      </c>
      <c r="AU480" s="17" t="s">
        <v>82</v>
      </c>
    </row>
    <row r="481" s="2" customFormat="1">
      <c r="A481" s="38"/>
      <c r="B481" s="39"/>
      <c r="C481" s="40"/>
      <c r="D481" s="245" t="s">
        <v>175</v>
      </c>
      <c r="E481" s="40"/>
      <c r="F481" s="246" t="s">
        <v>510</v>
      </c>
      <c r="G481" s="40"/>
      <c r="H481" s="40"/>
      <c r="I481" s="242"/>
      <c r="J481" s="40"/>
      <c r="K481" s="40"/>
      <c r="L481" s="44"/>
      <c r="M481" s="243"/>
      <c r="N481" s="244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175</v>
      </c>
      <c r="AU481" s="17" t="s">
        <v>82</v>
      </c>
    </row>
    <row r="482" s="2" customFormat="1" ht="33" customHeight="1">
      <c r="A482" s="38"/>
      <c r="B482" s="39"/>
      <c r="C482" s="227" t="s">
        <v>1116</v>
      </c>
      <c r="D482" s="227" t="s">
        <v>166</v>
      </c>
      <c r="E482" s="228" t="s">
        <v>718</v>
      </c>
      <c r="F482" s="229" t="s">
        <v>719</v>
      </c>
      <c r="G482" s="230" t="s">
        <v>216</v>
      </c>
      <c r="H482" s="231">
        <v>504.52100000000002</v>
      </c>
      <c r="I482" s="232"/>
      <c r="J482" s="233">
        <f>ROUND(I482*H482,2)</f>
        <v>0</v>
      </c>
      <c r="K482" s="229" t="s">
        <v>170</v>
      </c>
      <c r="L482" s="44"/>
      <c r="M482" s="234" t="s">
        <v>1</v>
      </c>
      <c r="N482" s="235" t="s">
        <v>38</v>
      </c>
      <c r="O482" s="91"/>
      <c r="P482" s="236">
        <f>O482*H482</f>
        <v>0</v>
      </c>
      <c r="Q482" s="236">
        <v>0</v>
      </c>
      <c r="R482" s="236">
        <f>Q482*H482</f>
        <v>0</v>
      </c>
      <c r="S482" s="236">
        <v>0</v>
      </c>
      <c r="T482" s="237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8" t="s">
        <v>171</v>
      </c>
      <c r="AT482" s="238" t="s">
        <v>166</v>
      </c>
      <c r="AU482" s="238" t="s">
        <v>82</v>
      </c>
      <c r="AY482" s="17" t="s">
        <v>164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7" t="s">
        <v>80</v>
      </c>
      <c r="BK482" s="239">
        <f>ROUND(I482*H482,2)</f>
        <v>0</v>
      </c>
      <c r="BL482" s="17" t="s">
        <v>171</v>
      </c>
      <c r="BM482" s="238" t="s">
        <v>1496</v>
      </c>
    </row>
    <row r="483" s="2" customFormat="1">
      <c r="A483" s="38"/>
      <c r="B483" s="39"/>
      <c r="C483" s="40"/>
      <c r="D483" s="240" t="s">
        <v>173</v>
      </c>
      <c r="E483" s="40"/>
      <c r="F483" s="241" t="s">
        <v>721</v>
      </c>
      <c r="G483" s="40"/>
      <c r="H483" s="40"/>
      <c r="I483" s="242"/>
      <c r="J483" s="40"/>
      <c r="K483" s="40"/>
      <c r="L483" s="44"/>
      <c r="M483" s="243"/>
      <c r="N483" s="244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173</v>
      </c>
      <c r="AU483" s="17" t="s">
        <v>82</v>
      </c>
    </row>
    <row r="484" s="2" customFormat="1">
      <c r="A484" s="38"/>
      <c r="B484" s="39"/>
      <c r="C484" s="40"/>
      <c r="D484" s="245" t="s">
        <v>175</v>
      </c>
      <c r="E484" s="40"/>
      <c r="F484" s="246" t="s">
        <v>722</v>
      </c>
      <c r="G484" s="40"/>
      <c r="H484" s="40"/>
      <c r="I484" s="242"/>
      <c r="J484" s="40"/>
      <c r="K484" s="40"/>
      <c r="L484" s="44"/>
      <c r="M484" s="243"/>
      <c r="N484" s="244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175</v>
      </c>
      <c r="AU484" s="17" t="s">
        <v>82</v>
      </c>
    </row>
    <row r="485" s="2" customFormat="1">
      <c r="A485" s="38"/>
      <c r="B485" s="39"/>
      <c r="C485" s="40"/>
      <c r="D485" s="240" t="s">
        <v>206</v>
      </c>
      <c r="E485" s="40"/>
      <c r="F485" s="279" t="s">
        <v>1283</v>
      </c>
      <c r="G485" s="40"/>
      <c r="H485" s="40"/>
      <c r="I485" s="242"/>
      <c r="J485" s="40"/>
      <c r="K485" s="40"/>
      <c r="L485" s="44"/>
      <c r="M485" s="243"/>
      <c r="N485" s="244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206</v>
      </c>
      <c r="AU485" s="17" t="s">
        <v>82</v>
      </c>
    </row>
    <row r="486" s="12" customFormat="1" ht="25.92" customHeight="1">
      <c r="A486" s="12"/>
      <c r="B486" s="211"/>
      <c r="C486" s="212"/>
      <c r="D486" s="213" t="s">
        <v>72</v>
      </c>
      <c r="E486" s="214" t="s">
        <v>1497</v>
      </c>
      <c r="F486" s="214" t="s">
        <v>1498</v>
      </c>
      <c r="G486" s="212"/>
      <c r="H486" s="212"/>
      <c r="I486" s="215"/>
      <c r="J486" s="216">
        <f>BK486</f>
        <v>0</v>
      </c>
      <c r="K486" s="212"/>
      <c r="L486" s="217"/>
      <c r="M486" s="218"/>
      <c r="N486" s="219"/>
      <c r="O486" s="219"/>
      <c r="P486" s="220">
        <f>P487</f>
        <v>0</v>
      </c>
      <c r="Q486" s="219"/>
      <c r="R486" s="220">
        <f>R487</f>
        <v>0.028999999999999998</v>
      </c>
      <c r="S486" s="219"/>
      <c r="T486" s="221">
        <f>T487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22" t="s">
        <v>82</v>
      </c>
      <c r="AT486" s="223" t="s">
        <v>72</v>
      </c>
      <c r="AU486" s="223" t="s">
        <v>73</v>
      </c>
      <c r="AY486" s="222" t="s">
        <v>164</v>
      </c>
      <c r="BK486" s="224">
        <f>BK487</f>
        <v>0</v>
      </c>
    </row>
    <row r="487" s="12" customFormat="1" ht="22.8" customHeight="1">
      <c r="A487" s="12"/>
      <c r="B487" s="211"/>
      <c r="C487" s="212"/>
      <c r="D487" s="213" t="s">
        <v>72</v>
      </c>
      <c r="E487" s="225" t="s">
        <v>1499</v>
      </c>
      <c r="F487" s="225" t="s">
        <v>1500</v>
      </c>
      <c r="G487" s="212"/>
      <c r="H487" s="212"/>
      <c r="I487" s="215"/>
      <c r="J487" s="226">
        <f>BK487</f>
        <v>0</v>
      </c>
      <c r="K487" s="212"/>
      <c r="L487" s="217"/>
      <c r="M487" s="218"/>
      <c r="N487" s="219"/>
      <c r="O487" s="219"/>
      <c r="P487" s="220">
        <f>SUM(P488:P531)</f>
        <v>0</v>
      </c>
      <c r="Q487" s="219"/>
      <c r="R487" s="220">
        <f>SUM(R488:R531)</f>
        <v>0.028999999999999998</v>
      </c>
      <c r="S487" s="219"/>
      <c r="T487" s="221">
        <f>SUM(T488:T531)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22" t="s">
        <v>82</v>
      </c>
      <c r="AT487" s="223" t="s">
        <v>72</v>
      </c>
      <c r="AU487" s="223" t="s">
        <v>80</v>
      </c>
      <c r="AY487" s="222" t="s">
        <v>164</v>
      </c>
      <c r="BK487" s="224">
        <f>SUM(BK488:BK531)</f>
        <v>0</v>
      </c>
    </row>
    <row r="488" s="2" customFormat="1" ht="24.15" customHeight="1">
      <c r="A488" s="38"/>
      <c r="B488" s="39"/>
      <c r="C488" s="227" t="s">
        <v>1118</v>
      </c>
      <c r="D488" s="227" t="s">
        <v>166</v>
      </c>
      <c r="E488" s="228" t="s">
        <v>1501</v>
      </c>
      <c r="F488" s="229" t="s">
        <v>1502</v>
      </c>
      <c r="G488" s="230" t="s">
        <v>169</v>
      </c>
      <c r="H488" s="231">
        <v>25.079999999999998</v>
      </c>
      <c r="I488" s="232"/>
      <c r="J488" s="233">
        <f>ROUND(I488*H488,2)</f>
        <v>0</v>
      </c>
      <c r="K488" s="229" t="s">
        <v>170</v>
      </c>
      <c r="L488" s="44"/>
      <c r="M488" s="234" t="s">
        <v>1</v>
      </c>
      <c r="N488" s="235" t="s">
        <v>38</v>
      </c>
      <c r="O488" s="91"/>
      <c r="P488" s="236">
        <f>O488*H488</f>
        <v>0</v>
      </c>
      <c r="Q488" s="236">
        <v>0</v>
      </c>
      <c r="R488" s="236">
        <f>Q488*H488</f>
        <v>0</v>
      </c>
      <c r="S488" s="236">
        <v>0</v>
      </c>
      <c r="T488" s="237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8" t="s">
        <v>299</v>
      </c>
      <c r="AT488" s="238" t="s">
        <v>166</v>
      </c>
      <c r="AU488" s="238" t="s">
        <v>82</v>
      </c>
      <c r="AY488" s="17" t="s">
        <v>164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7" t="s">
        <v>80</v>
      </c>
      <c r="BK488" s="239">
        <f>ROUND(I488*H488,2)</f>
        <v>0</v>
      </c>
      <c r="BL488" s="17" t="s">
        <v>299</v>
      </c>
      <c r="BM488" s="238" t="s">
        <v>1503</v>
      </c>
    </row>
    <row r="489" s="2" customFormat="1">
      <c r="A489" s="38"/>
      <c r="B489" s="39"/>
      <c r="C489" s="40"/>
      <c r="D489" s="240" t="s">
        <v>173</v>
      </c>
      <c r="E489" s="40"/>
      <c r="F489" s="241" t="s">
        <v>1504</v>
      </c>
      <c r="G489" s="40"/>
      <c r="H489" s="40"/>
      <c r="I489" s="242"/>
      <c r="J489" s="40"/>
      <c r="K489" s="40"/>
      <c r="L489" s="44"/>
      <c r="M489" s="243"/>
      <c r="N489" s="244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173</v>
      </c>
      <c r="AU489" s="17" t="s">
        <v>82</v>
      </c>
    </row>
    <row r="490" s="2" customFormat="1">
      <c r="A490" s="38"/>
      <c r="B490" s="39"/>
      <c r="C490" s="40"/>
      <c r="D490" s="245" t="s">
        <v>175</v>
      </c>
      <c r="E490" s="40"/>
      <c r="F490" s="246" t="s">
        <v>1505</v>
      </c>
      <c r="G490" s="40"/>
      <c r="H490" s="40"/>
      <c r="I490" s="242"/>
      <c r="J490" s="40"/>
      <c r="K490" s="40"/>
      <c r="L490" s="44"/>
      <c r="M490" s="243"/>
      <c r="N490" s="244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175</v>
      </c>
      <c r="AU490" s="17" t="s">
        <v>82</v>
      </c>
    </row>
    <row r="491" s="13" customFormat="1">
      <c r="A491" s="13"/>
      <c r="B491" s="247"/>
      <c r="C491" s="248"/>
      <c r="D491" s="240" t="s">
        <v>177</v>
      </c>
      <c r="E491" s="249" t="s">
        <v>1</v>
      </c>
      <c r="F491" s="250" t="s">
        <v>1506</v>
      </c>
      <c r="G491" s="248"/>
      <c r="H491" s="249" t="s">
        <v>1</v>
      </c>
      <c r="I491" s="251"/>
      <c r="J491" s="248"/>
      <c r="K491" s="248"/>
      <c r="L491" s="252"/>
      <c r="M491" s="253"/>
      <c r="N491" s="254"/>
      <c r="O491" s="254"/>
      <c r="P491" s="254"/>
      <c r="Q491" s="254"/>
      <c r="R491" s="254"/>
      <c r="S491" s="254"/>
      <c r="T491" s="25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6" t="s">
        <v>177</v>
      </c>
      <c r="AU491" s="256" t="s">
        <v>82</v>
      </c>
      <c r="AV491" s="13" t="s">
        <v>80</v>
      </c>
      <c r="AW491" s="13" t="s">
        <v>30</v>
      </c>
      <c r="AX491" s="13" t="s">
        <v>73</v>
      </c>
      <c r="AY491" s="256" t="s">
        <v>164</v>
      </c>
    </row>
    <row r="492" s="14" customFormat="1">
      <c r="A492" s="14"/>
      <c r="B492" s="257"/>
      <c r="C492" s="258"/>
      <c r="D492" s="240" t="s">
        <v>177</v>
      </c>
      <c r="E492" s="259" t="s">
        <v>1</v>
      </c>
      <c r="F492" s="260" t="s">
        <v>1349</v>
      </c>
      <c r="G492" s="258"/>
      <c r="H492" s="261">
        <v>9.5999999999999996</v>
      </c>
      <c r="I492" s="262"/>
      <c r="J492" s="258"/>
      <c r="K492" s="258"/>
      <c r="L492" s="263"/>
      <c r="M492" s="264"/>
      <c r="N492" s="265"/>
      <c r="O492" s="265"/>
      <c r="P492" s="265"/>
      <c r="Q492" s="265"/>
      <c r="R492" s="265"/>
      <c r="S492" s="265"/>
      <c r="T492" s="26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7" t="s">
        <v>177</v>
      </c>
      <c r="AU492" s="267" t="s">
        <v>82</v>
      </c>
      <c r="AV492" s="14" t="s">
        <v>82</v>
      </c>
      <c r="AW492" s="14" t="s">
        <v>30</v>
      </c>
      <c r="AX492" s="14" t="s">
        <v>73</v>
      </c>
      <c r="AY492" s="267" t="s">
        <v>164</v>
      </c>
    </row>
    <row r="493" s="14" customFormat="1">
      <c r="A493" s="14"/>
      <c r="B493" s="257"/>
      <c r="C493" s="258"/>
      <c r="D493" s="240" t="s">
        <v>177</v>
      </c>
      <c r="E493" s="259" t="s">
        <v>1</v>
      </c>
      <c r="F493" s="260" t="s">
        <v>1350</v>
      </c>
      <c r="G493" s="258"/>
      <c r="H493" s="261">
        <v>10.560000000000001</v>
      </c>
      <c r="I493" s="262"/>
      <c r="J493" s="258"/>
      <c r="K493" s="258"/>
      <c r="L493" s="263"/>
      <c r="M493" s="264"/>
      <c r="N493" s="265"/>
      <c r="O493" s="265"/>
      <c r="P493" s="265"/>
      <c r="Q493" s="265"/>
      <c r="R493" s="265"/>
      <c r="S493" s="265"/>
      <c r="T493" s="26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7" t="s">
        <v>177</v>
      </c>
      <c r="AU493" s="267" t="s">
        <v>82</v>
      </c>
      <c r="AV493" s="14" t="s">
        <v>82</v>
      </c>
      <c r="AW493" s="14" t="s">
        <v>30</v>
      </c>
      <c r="AX493" s="14" t="s">
        <v>73</v>
      </c>
      <c r="AY493" s="267" t="s">
        <v>164</v>
      </c>
    </row>
    <row r="494" s="13" customFormat="1">
      <c r="A494" s="13"/>
      <c r="B494" s="247"/>
      <c r="C494" s="248"/>
      <c r="D494" s="240" t="s">
        <v>177</v>
      </c>
      <c r="E494" s="249" t="s">
        <v>1</v>
      </c>
      <c r="F494" s="250" t="s">
        <v>1507</v>
      </c>
      <c r="G494" s="248"/>
      <c r="H494" s="249" t="s">
        <v>1</v>
      </c>
      <c r="I494" s="251"/>
      <c r="J494" s="248"/>
      <c r="K494" s="248"/>
      <c r="L494" s="252"/>
      <c r="M494" s="253"/>
      <c r="N494" s="254"/>
      <c r="O494" s="254"/>
      <c r="P494" s="254"/>
      <c r="Q494" s="254"/>
      <c r="R494" s="254"/>
      <c r="S494" s="254"/>
      <c r="T494" s="25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6" t="s">
        <v>177</v>
      </c>
      <c r="AU494" s="256" t="s">
        <v>82</v>
      </c>
      <c r="AV494" s="13" t="s">
        <v>80</v>
      </c>
      <c r="AW494" s="13" t="s">
        <v>30</v>
      </c>
      <c r="AX494" s="13" t="s">
        <v>73</v>
      </c>
      <c r="AY494" s="256" t="s">
        <v>164</v>
      </c>
    </row>
    <row r="495" s="14" customFormat="1">
      <c r="A495" s="14"/>
      <c r="B495" s="257"/>
      <c r="C495" s="258"/>
      <c r="D495" s="240" t="s">
        <v>177</v>
      </c>
      <c r="E495" s="259" t="s">
        <v>1</v>
      </c>
      <c r="F495" s="260" t="s">
        <v>1336</v>
      </c>
      <c r="G495" s="258"/>
      <c r="H495" s="261">
        <v>3.2799999999999998</v>
      </c>
      <c r="I495" s="262"/>
      <c r="J495" s="258"/>
      <c r="K495" s="258"/>
      <c r="L495" s="263"/>
      <c r="M495" s="264"/>
      <c r="N495" s="265"/>
      <c r="O495" s="265"/>
      <c r="P495" s="265"/>
      <c r="Q495" s="265"/>
      <c r="R495" s="265"/>
      <c r="S495" s="265"/>
      <c r="T495" s="26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7" t="s">
        <v>177</v>
      </c>
      <c r="AU495" s="267" t="s">
        <v>82</v>
      </c>
      <c r="AV495" s="14" t="s">
        <v>82</v>
      </c>
      <c r="AW495" s="14" t="s">
        <v>30</v>
      </c>
      <c r="AX495" s="14" t="s">
        <v>73</v>
      </c>
      <c r="AY495" s="267" t="s">
        <v>164</v>
      </c>
    </row>
    <row r="496" s="14" customFormat="1">
      <c r="A496" s="14"/>
      <c r="B496" s="257"/>
      <c r="C496" s="258"/>
      <c r="D496" s="240" t="s">
        <v>177</v>
      </c>
      <c r="E496" s="259" t="s">
        <v>1</v>
      </c>
      <c r="F496" s="260" t="s">
        <v>1508</v>
      </c>
      <c r="G496" s="258"/>
      <c r="H496" s="261">
        <v>1.6399999999999999</v>
      </c>
      <c r="I496" s="262"/>
      <c r="J496" s="258"/>
      <c r="K496" s="258"/>
      <c r="L496" s="263"/>
      <c r="M496" s="264"/>
      <c r="N496" s="265"/>
      <c r="O496" s="265"/>
      <c r="P496" s="265"/>
      <c r="Q496" s="265"/>
      <c r="R496" s="265"/>
      <c r="S496" s="265"/>
      <c r="T496" s="26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7" t="s">
        <v>177</v>
      </c>
      <c r="AU496" s="267" t="s">
        <v>82</v>
      </c>
      <c r="AV496" s="14" t="s">
        <v>82</v>
      </c>
      <c r="AW496" s="14" t="s">
        <v>30</v>
      </c>
      <c r="AX496" s="14" t="s">
        <v>73</v>
      </c>
      <c r="AY496" s="267" t="s">
        <v>164</v>
      </c>
    </row>
    <row r="497" s="15" customFormat="1">
      <c r="A497" s="15"/>
      <c r="B497" s="268"/>
      <c r="C497" s="269"/>
      <c r="D497" s="240" t="s">
        <v>177</v>
      </c>
      <c r="E497" s="270" t="s">
        <v>1</v>
      </c>
      <c r="F497" s="271" t="s">
        <v>182</v>
      </c>
      <c r="G497" s="269"/>
      <c r="H497" s="272">
        <v>25.079999999999998</v>
      </c>
      <c r="I497" s="273"/>
      <c r="J497" s="269"/>
      <c r="K497" s="269"/>
      <c r="L497" s="274"/>
      <c r="M497" s="275"/>
      <c r="N497" s="276"/>
      <c r="O497" s="276"/>
      <c r="P497" s="276"/>
      <c r="Q497" s="276"/>
      <c r="R497" s="276"/>
      <c r="S497" s="276"/>
      <c r="T497" s="277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8" t="s">
        <v>177</v>
      </c>
      <c r="AU497" s="278" t="s">
        <v>82</v>
      </c>
      <c r="AV497" s="15" t="s">
        <v>171</v>
      </c>
      <c r="AW497" s="15" t="s">
        <v>30</v>
      </c>
      <c r="AX497" s="15" t="s">
        <v>80</v>
      </c>
      <c r="AY497" s="278" t="s">
        <v>164</v>
      </c>
    </row>
    <row r="498" s="2" customFormat="1" ht="16.5" customHeight="1">
      <c r="A498" s="38"/>
      <c r="B498" s="39"/>
      <c r="C498" s="280" t="s">
        <v>1126</v>
      </c>
      <c r="D498" s="280" t="s">
        <v>243</v>
      </c>
      <c r="E498" s="281" t="s">
        <v>1509</v>
      </c>
      <c r="F498" s="282" t="s">
        <v>1510</v>
      </c>
      <c r="G498" s="283" t="s">
        <v>216</v>
      </c>
      <c r="H498" s="284">
        <v>0.0089999999999999993</v>
      </c>
      <c r="I498" s="285"/>
      <c r="J498" s="286">
        <f>ROUND(I498*H498,2)</f>
        <v>0</v>
      </c>
      <c r="K498" s="282" t="s">
        <v>170</v>
      </c>
      <c r="L498" s="287"/>
      <c r="M498" s="288" t="s">
        <v>1</v>
      </c>
      <c r="N498" s="289" t="s">
        <v>38</v>
      </c>
      <c r="O498" s="91"/>
      <c r="P498" s="236">
        <f>O498*H498</f>
        <v>0</v>
      </c>
      <c r="Q498" s="236">
        <v>1</v>
      </c>
      <c r="R498" s="236">
        <f>Q498*H498</f>
        <v>0.0089999999999999993</v>
      </c>
      <c r="S498" s="236">
        <v>0</v>
      </c>
      <c r="T498" s="237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8" t="s">
        <v>442</v>
      </c>
      <c r="AT498" s="238" t="s">
        <v>243</v>
      </c>
      <c r="AU498" s="238" t="s">
        <v>82</v>
      </c>
      <c r="AY498" s="17" t="s">
        <v>164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7" t="s">
        <v>80</v>
      </c>
      <c r="BK498" s="239">
        <f>ROUND(I498*H498,2)</f>
        <v>0</v>
      </c>
      <c r="BL498" s="17" t="s">
        <v>299</v>
      </c>
      <c r="BM498" s="238" t="s">
        <v>1511</v>
      </c>
    </row>
    <row r="499" s="2" customFormat="1">
      <c r="A499" s="38"/>
      <c r="B499" s="39"/>
      <c r="C499" s="40"/>
      <c r="D499" s="240" t="s">
        <v>173</v>
      </c>
      <c r="E499" s="40"/>
      <c r="F499" s="241" t="s">
        <v>1510</v>
      </c>
      <c r="G499" s="40"/>
      <c r="H499" s="40"/>
      <c r="I499" s="242"/>
      <c r="J499" s="40"/>
      <c r="K499" s="40"/>
      <c r="L499" s="44"/>
      <c r="M499" s="243"/>
      <c r="N499" s="244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173</v>
      </c>
      <c r="AU499" s="17" t="s">
        <v>82</v>
      </c>
    </row>
    <row r="500" s="2" customFormat="1">
      <c r="A500" s="38"/>
      <c r="B500" s="39"/>
      <c r="C500" s="40"/>
      <c r="D500" s="240" t="s">
        <v>206</v>
      </c>
      <c r="E500" s="40"/>
      <c r="F500" s="279" t="s">
        <v>1512</v>
      </c>
      <c r="G500" s="40"/>
      <c r="H500" s="40"/>
      <c r="I500" s="242"/>
      <c r="J500" s="40"/>
      <c r="K500" s="40"/>
      <c r="L500" s="44"/>
      <c r="M500" s="243"/>
      <c r="N500" s="244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206</v>
      </c>
      <c r="AU500" s="17" t="s">
        <v>82</v>
      </c>
    </row>
    <row r="501" s="14" customFormat="1">
      <c r="A501" s="14"/>
      <c r="B501" s="257"/>
      <c r="C501" s="258"/>
      <c r="D501" s="240" t="s">
        <v>177</v>
      </c>
      <c r="E501" s="259" t="s">
        <v>1</v>
      </c>
      <c r="F501" s="260" t="s">
        <v>1513</v>
      </c>
      <c r="G501" s="258"/>
      <c r="H501" s="261">
        <v>0.0089999999999999993</v>
      </c>
      <c r="I501" s="262"/>
      <c r="J501" s="258"/>
      <c r="K501" s="258"/>
      <c r="L501" s="263"/>
      <c r="M501" s="264"/>
      <c r="N501" s="265"/>
      <c r="O501" s="265"/>
      <c r="P501" s="265"/>
      <c r="Q501" s="265"/>
      <c r="R501" s="265"/>
      <c r="S501" s="265"/>
      <c r="T501" s="26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7" t="s">
        <v>177</v>
      </c>
      <c r="AU501" s="267" t="s">
        <v>82</v>
      </c>
      <c r="AV501" s="14" t="s">
        <v>82</v>
      </c>
      <c r="AW501" s="14" t="s">
        <v>30</v>
      </c>
      <c r="AX501" s="14" t="s">
        <v>73</v>
      </c>
      <c r="AY501" s="267" t="s">
        <v>164</v>
      </c>
    </row>
    <row r="502" s="15" customFormat="1">
      <c r="A502" s="15"/>
      <c r="B502" s="268"/>
      <c r="C502" s="269"/>
      <c r="D502" s="240" t="s">
        <v>177</v>
      </c>
      <c r="E502" s="270" t="s">
        <v>1</v>
      </c>
      <c r="F502" s="271" t="s">
        <v>182</v>
      </c>
      <c r="G502" s="269"/>
      <c r="H502" s="272">
        <v>0.0089999999999999993</v>
      </c>
      <c r="I502" s="273"/>
      <c r="J502" s="269"/>
      <c r="K502" s="269"/>
      <c r="L502" s="274"/>
      <c r="M502" s="275"/>
      <c r="N502" s="276"/>
      <c r="O502" s="276"/>
      <c r="P502" s="276"/>
      <c r="Q502" s="276"/>
      <c r="R502" s="276"/>
      <c r="S502" s="276"/>
      <c r="T502" s="277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8" t="s">
        <v>177</v>
      </c>
      <c r="AU502" s="278" t="s">
        <v>82</v>
      </c>
      <c r="AV502" s="15" t="s">
        <v>171</v>
      </c>
      <c r="AW502" s="15" t="s">
        <v>30</v>
      </c>
      <c r="AX502" s="15" t="s">
        <v>80</v>
      </c>
      <c r="AY502" s="278" t="s">
        <v>164</v>
      </c>
    </row>
    <row r="503" s="2" customFormat="1" ht="24.15" customHeight="1">
      <c r="A503" s="38"/>
      <c r="B503" s="39"/>
      <c r="C503" s="227" t="s">
        <v>1128</v>
      </c>
      <c r="D503" s="227" t="s">
        <v>166</v>
      </c>
      <c r="E503" s="228" t="s">
        <v>1514</v>
      </c>
      <c r="F503" s="229" t="s">
        <v>1515</v>
      </c>
      <c r="G503" s="230" t="s">
        <v>169</v>
      </c>
      <c r="H503" s="231">
        <v>50.159999999999997</v>
      </c>
      <c r="I503" s="232"/>
      <c r="J503" s="233">
        <f>ROUND(I503*H503,2)</f>
        <v>0</v>
      </c>
      <c r="K503" s="229" t="s">
        <v>170</v>
      </c>
      <c r="L503" s="44"/>
      <c r="M503" s="234" t="s">
        <v>1</v>
      </c>
      <c r="N503" s="235" t="s">
        <v>38</v>
      </c>
      <c r="O503" s="91"/>
      <c r="P503" s="236">
        <f>O503*H503</f>
        <v>0</v>
      </c>
      <c r="Q503" s="236">
        <v>0</v>
      </c>
      <c r="R503" s="236">
        <f>Q503*H503</f>
        <v>0</v>
      </c>
      <c r="S503" s="236">
        <v>0</v>
      </c>
      <c r="T503" s="237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8" t="s">
        <v>299</v>
      </c>
      <c r="AT503" s="238" t="s">
        <v>166</v>
      </c>
      <c r="AU503" s="238" t="s">
        <v>82</v>
      </c>
      <c r="AY503" s="17" t="s">
        <v>164</v>
      </c>
      <c r="BE503" s="239">
        <f>IF(N503="základní",J503,0)</f>
        <v>0</v>
      </c>
      <c r="BF503" s="239">
        <f>IF(N503="snížená",J503,0)</f>
        <v>0</v>
      </c>
      <c r="BG503" s="239">
        <f>IF(N503="zákl. přenesená",J503,0)</f>
        <v>0</v>
      </c>
      <c r="BH503" s="239">
        <f>IF(N503="sníž. přenesená",J503,0)</f>
        <v>0</v>
      </c>
      <c r="BI503" s="239">
        <f>IF(N503="nulová",J503,0)</f>
        <v>0</v>
      </c>
      <c r="BJ503" s="17" t="s">
        <v>80</v>
      </c>
      <c r="BK503" s="239">
        <f>ROUND(I503*H503,2)</f>
        <v>0</v>
      </c>
      <c r="BL503" s="17" t="s">
        <v>299</v>
      </c>
      <c r="BM503" s="238" t="s">
        <v>1516</v>
      </c>
    </row>
    <row r="504" s="2" customFormat="1">
      <c r="A504" s="38"/>
      <c r="B504" s="39"/>
      <c r="C504" s="40"/>
      <c r="D504" s="240" t="s">
        <v>173</v>
      </c>
      <c r="E504" s="40"/>
      <c r="F504" s="241" t="s">
        <v>1517</v>
      </c>
      <c r="G504" s="40"/>
      <c r="H504" s="40"/>
      <c r="I504" s="242"/>
      <c r="J504" s="40"/>
      <c r="K504" s="40"/>
      <c r="L504" s="44"/>
      <c r="M504" s="243"/>
      <c r="N504" s="244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173</v>
      </c>
      <c r="AU504" s="17" t="s">
        <v>82</v>
      </c>
    </row>
    <row r="505" s="2" customFormat="1">
      <c r="A505" s="38"/>
      <c r="B505" s="39"/>
      <c r="C505" s="40"/>
      <c r="D505" s="245" t="s">
        <v>175</v>
      </c>
      <c r="E505" s="40"/>
      <c r="F505" s="246" t="s">
        <v>1518</v>
      </c>
      <c r="G505" s="40"/>
      <c r="H505" s="40"/>
      <c r="I505" s="242"/>
      <c r="J505" s="40"/>
      <c r="K505" s="40"/>
      <c r="L505" s="44"/>
      <c r="M505" s="243"/>
      <c r="N505" s="244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175</v>
      </c>
      <c r="AU505" s="17" t="s">
        <v>82</v>
      </c>
    </row>
    <row r="506" s="14" customFormat="1">
      <c r="A506" s="14"/>
      <c r="B506" s="257"/>
      <c r="C506" s="258"/>
      <c r="D506" s="240" t="s">
        <v>177</v>
      </c>
      <c r="E506" s="259" t="s">
        <v>1</v>
      </c>
      <c r="F506" s="260" t="s">
        <v>1519</v>
      </c>
      <c r="G506" s="258"/>
      <c r="H506" s="261">
        <v>50.159999999999997</v>
      </c>
      <c r="I506" s="262"/>
      <c r="J506" s="258"/>
      <c r="K506" s="258"/>
      <c r="L506" s="263"/>
      <c r="M506" s="264"/>
      <c r="N506" s="265"/>
      <c r="O506" s="265"/>
      <c r="P506" s="265"/>
      <c r="Q506" s="265"/>
      <c r="R506" s="265"/>
      <c r="S506" s="265"/>
      <c r="T506" s="26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67" t="s">
        <v>177</v>
      </c>
      <c r="AU506" s="267" t="s">
        <v>82</v>
      </c>
      <c r="AV506" s="14" t="s">
        <v>82</v>
      </c>
      <c r="AW506" s="14" t="s">
        <v>30</v>
      </c>
      <c r="AX506" s="14" t="s">
        <v>73</v>
      </c>
      <c r="AY506" s="267" t="s">
        <v>164</v>
      </c>
    </row>
    <row r="507" s="15" customFormat="1">
      <c r="A507" s="15"/>
      <c r="B507" s="268"/>
      <c r="C507" s="269"/>
      <c r="D507" s="240" t="s">
        <v>177</v>
      </c>
      <c r="E507" s="270" t="s">
        <v>1</v>
      </c>
      <c r="F507" s="271" t="s">
        <v>182</v>
      </c>
      <c r="G507" s="269"/>
      <c r="H507" s="272">
        <v>50.159999999999997</v>
      </c>
      <c r="I507" s="273"/>
      <c r="J507" s="269"/>
      <c r="K507" s="269"/>
      <c r="L507" s="274"/>
      <c r="M507" s="275"/>
      <c r="N507" s="276"/>
      <c r="O507" s="276"/>
      <c r="P507" s="276"/>
      <c r="Q507" s="276"/>
      <c r="R507" s="276"/>
      <c r="S507" s="276"/>
      <c r="T507" s="27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78" t="s">
        <v>177</v>
      </c>
      <c r="AU507" s="278" t="s">
        <v>82</v>
      </c>
      <c r="AV507" s="15" t="s">
        <v>171</v>
      </c>
      <c r="AW507" s="15" t="s">
        <v>30</v>
      </c>
      <c r="AX507" s="15" t="s">
        <v>80</v>
      </c>
      <c r="AY507" s="278" t="s">
        <v>164</v>
      </c>
    </row>
    <row r="508" s="2" customFormat="1" ht="16.5" customHeight="1">
      <c r="A508" s="38"/>
      <c r="B508" s="39"/>
      <c r="C508" s="280" t="s">
        <v>1134</v>
      </c>
      <c r="D508" s="280" t="s">
        <v>243</v>
      </c>
      <c r="E508" s="281" t="s">
        <v>1520</v>
      </c>
      <c r="F508" s="282" t="s">
        <v>1521</v>
      </c>
      <c r="G508" s="283" t="s">
        <v>216</v>
      </c>
      <c r="H508" s="284">
        <v>0.02</v>
      </c>
      <c r="I508" s="285"/>
      <c r="J508" s="286">
        <f>ROUND(I508*H508,2)</f>
        <v>0</v>
      </c>
      <c r="K508" s="282" t="s">
        <v>170</v>
      </c>
      <c r="L508" s="287"/>
      <c r="M508" s="288" t="s">
        <v>1</v>
      </c>
      <c r="N508" s="289" t="s">
        <v>38</v>
      </c>
      <c r="O508" s="91"/>
      <c r="P508" s="236">
        <f>O508*H508</f>
        <v>0</v>
      </c>
      <c r="Q508" s="236">
        <v>1</v>
      </c>
      <c r="R508" s="236">
        <f>Q508*H508</f>
        <v>0.02</v>
      </c>
      <c r="S508" s="236">
        <v>0</v>
      </c>
      <c r="T508" s="237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8" t="s">
        <v>442</v>
      </c>
      <c r="AT508" s="238" t="s">
        <v>243</v>
      </c>
      <c r="AU508" s="238" t="s">
        <v>82</v>
      </c>
      <c r="AY508" s="17" t="s">
        <v>164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7" t="s">
        <v>80</v>
      </c>
      <c r="BK508" s="239">
        <f>ROUND(I508*H508,2)</f>
        <v>0</v>
      </c>
      <c r="BL508" s="17" t="s">
        <v>299</v>
      </c>
      <c r="BM508" s="238" t="s">
        <v>1522</v>
      </c>
    </row>
    <row r="509" s="2" customFormat="1">
      <c r="A509" s="38"/>
      <c r="B509" s="39"/>
      <c r="C509" s="40"/>
      <c r="D509" s="240" t="s">
        <v>173</v>
      </c>
      <c r="E509" s="40"/>
      <c r="F509" s="241" t="s">
        <v>1521</v>
      </c>
      <c r="G509" s="40"/>
      <c r="H509" s="40"/>
      <c r="I509" s="242"/>
      <c r="J509" s="40"/>
      <c r="K509" s="40"/>
      <c r="L509" s="44"/>
      <c r="M509" s="243"/>
      <c r="N509" s="244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173</v>
      </c>
      <c r="AU509" s="17" t="s">
        <v>82</v>
      </c>
    </row>
    <row r="510" s="2" customFormat="1">
      <c r="A510" s="38"/>
      <c r="B510" s="39"/>
      <c r="C510" s="40"/>
      <c r="D510" s="240" t="s">
        <v>206</v>
      </c>
      <c r="E510" s="40"/>
      <c r="F510" s="279" t="s">
        <v>1523</v>
      </c>
      <c r="G510" s="40"/>
      <c r="H510" s="40"/>
      <c r="I510" s="242"/>
      <c r="J510" s="40"/>
      <c r="K510" s="40"/>
      <c r="L510" s="44"/>
      <c r="M510" s="243"/>
      <c r="N510" s="244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206</v>
      </c>
      <c r="AU510" s="17" t="s">
        <v>82</v>
      </c>
    </row>
    <row r="511" s="14" customFormat="1">
      <c r="A511" s="14"/>
      <c r="B511" s="257"/>
      <c r="C511" s="258"/>
      <c r="D511" s="240" t="s">
        <v>177</v>
      </c>
      <c r="E511" s="259" t="s">
        <v>1</v>
      </c>
      <c r="F511" s="260" t="s">
        <v>1524</v>
      </c>
      <c r="G511" s="258"/>
      <c r="H511" s="261">
        <v>0.02</v>
      </c>
      <c r="I511" s="262"/>
      <c r="J511" s="258"/>
      <c r="K511" s="258"/>
      <c r="L511" s="263"/>
      <c r="M511" s="264"/>
      <c r="N511" s="265"/>
      <c r="O511" s="265"/>
      <c r="P511" s="265"/>
      <c r="Q511" s="265"/>
      <c r="R511" s="265"/>
      <c r="S511" s="265"/>
      <c r="T511" s="26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7" t="s">
        <v>177</v>
      </c>
      <c r="AU511" s="267" t="s">
        <v>82</v>
      </c>
      <c r="AV511" s="14" t="s">
        <v>82</v>
      </c>
      <c r="AW511" s="14" t="s">
        <v>30</v>
      </c>
      <c r="AX511" s="14" t="s">
        <v>73</v>
      </c>
      <c r="AY511" s="267" t="s">
        <v>164</v>
      </c>
    </row>
    <row r="512" s="15" customFormat="1">
      <c r="A512" s="15"/>
      <c r="B512" s="268"/>
      <c r="C512" s="269"/>
      <c r="D512" s="240" t="s">
        <v>177</v>
      </c>
      <c r="E512" s="270" t="s">
        <v>1</v>
      </c>
      <c r="F512" s="271" t="s">
        <v>182</v>
      </c>
      <c r="G512" s="269"/>
      <c r="H512" s="272">
        <v>0.02</v>
      </c>
      <c r="I512" s="273"/>
      <c r="J512" s="269"/>
      <c r="K512" s="269"/>
      <c r="L512" s="274"/>
      <c r="M512" s="275"/>
      <c r="N512" s="276"/>
      <c r="O512" s="276"/>
      <c r="P512" s="276"/>
      <c r="Q512" s="276"/>
      <c r="R512" s="276"/>
      <c r="S512" s="276"/>
      <c r="T512" s="27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8" t="s">
        <v>177</v>
      </c>
      <c r="AU512" s="278" t="s">
        <v>82</v>
      </c>
      <c r="AV512" s="15" t="s">
        <v>171</v>
      </c>
      <c r="AW512" s="15" t="s">
        <v>30</v>
      </c>
      <c r="AX512" s="15" t="s">
        <v>80</v>
      </c>
      <c r="AY512" s="278" t="s">
        <v>164</v>
      </c>
    </row>
    <row r="513" s="2" customFormat="1" ht="24.15" customHeight="1">
      <c r="A513" s="38"/>
      <c r="B513" s="39"/>
      <c r="C513" s="227" t="s">
        <v>1140</v>
      </c>
      <c r="D513" s="227" t="s">
        <v>166</v>
      </c>
      <c r="E513" s="228" t="s">
        <v>1525</v>
      </c>
      <c r="F513" s="229" t="s">
        <v>1526</v>
      </c>
      <c r="G513" s="230" t="s">
        <v>169</v>
      </c>
      <c r="H513" s="231">
        <v>134.33600000000001</v>
      </c>
      <c r="I513" s="232"/>
      <c r="J513" s="233">
        <f>ROUND(I513*H513,2)</f>
        <v>0</v>
      </c>
      <c r="K513" s="229" t="s">
        <v>1</v>
      </c>
      <c r="L513" s="44"/>
      <c r="M513" s="234" t="s">
        <v>1</v>
      </c>
      <c r="N513" s="235" t="s">
        <v>38</v>
      </c>
      <c r="O513" s="91"/>
      <c r="P513" s="236">
        <f>O513*H513</f>
        <v>0</v>
      </c>
      <c r="Q513" s="236">
        <v>0</v>
      </c>
      <c r="R513" s="236">
        <f>Q513*H513</f>
        <v>0</v>
      </c>
      <c r="S513" s="236">
        <v>0</v>
      </c>
      <c r="T513" s="237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38" t="s">
        <v>171</v>
      </c>
      <c r="AT513" s="238" t="s">
        <v>166</v>
      </c>
      <c r="AU513" s="238" t="s">
        <v>82</v>
      </c>
      <c r="AY513" s="17" t="s">
        <v>164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7" t="s">
        <v>80</v>
      </c>
      <c r="BK513" s="239">
        <f>ROUND(I513*H513,2)</f>
        <v>0</v>
      </c>
      <c r="BL513" s="17" t="s">
        <v>171</v>
      </c>
      <c r="BM513" s="238" t="s">
        <v>1527</v>
      </c>
    </row>
    <row r="514" s="2" customFormat="1">
      <c r="A514" s="38"/>
      <c r="B514" s="39"/>
      <c r="C514" s="40"/>
      <c r="D514" s="240" t="s">
        <v>173</v>
      </c>
      <c r="E514" s="40"/>
      <c r="F514" s="241" t="s">
        <v>1528</v>
      </c>
      <c r="G514" s="40"/>
      <c r="H514" s="40"/>
      <c r="I514" s="242"/>
      <c r="J514" s="40"/>
      <c r="K514" s="40"/>
      <c r="L514" s="44"/>
      <c r="M514" s="243"/>
      <c r="N514" s="244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173</v>
      </c>
      <c r="AU514" s="17" t="s">
        <v>82</v>
      </c>
    </row>
    <row r="515" s="2" customFormat="1">
      <c r="A515" s="38"/>
      <c r="B515" s="39"/>
      <c r="C515" s="40"/>
      <c r="D515" s="240" t="s">
        <v>206</v>
      </c>
      <c r="E515" s="40"/>
      <c r="F515" s="279" t="s">
        <v>1529</v>
      </c>
      <c r="G515" s="40"/>
      <c r="H515" s="40"/>
      <c r="I515" s="242"/>
      <c r="J515" s="40"/>
      <c r="K515" s="40"/>
      <c r="L515" s="44"/>
      <c r="M515" s="243"/>
      <c r="N515" s="244"/>
      <c r="O515" s="91"/>
      <c r="P515" s="91"/>
      <c r="Q515" s="91"/>
      <c r="R515" s="91"/>
      <c r="S515" s="91"/>
      <c r="T515" s="92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206</v>
      </c>
      <c r="AU515" s="17" t="s">
        <v>82</v>
      </c>
    </row>
    <row r="516" s="13" customFormat="1">
      <c r="A516" s="13"/>
      <c r="B516" s="247"/>
      <c r="C516" s="248"/>
      <c r="D516" s="240" t="s">
        <v>177</v>
      </c>
      <c r="E516" s="249" t="s">
        <v>1</v>
      </c>
      <c r="F516" s="250" t="s">
        <v>1530</v>
      </c>
      <c r="G516" s="248"/>
      <c r="H516" s="249" t="s">
        <v>1</v>
      </c>
      <c r="I516" s="251"/>
      <c r="J516" s="248"/>
      <c r="K516" s="248"/>
      <c r="L516" s="252"/>
      <c r="M516" s="253"/>
      <c r="N516" s="254"/>
      <c r="O516" s="254"/>
      <c r="P516" s="254"/>
      <c r="Q516" s="254"/>
      <c r="R516" s="254"/>
      <c r="S516" s="254"/>
      <c r="T516" s="25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6" t="s">
        <v>177</v>
      </c>
      <c r="AU516" s="256" t="s">
        <v>82</v>
      </c>
      <c r="AV516" s="13" t="s">
        <v>80</v>
      </c>
      <c r="AW516" s="13" t="s">
        <v>30</v>
      </c>
      <c r="AX516" s="13" t="s">
        <v>73</v>
      </c>
      <c r="AY516" s="256" t="s">
        <v>164</v>
      </c>
    </row>
    <row r="517" s="14" customFormat="1">
      <c r="A517" s="14"/>
      <c r="B517" s="257"/>
      <c r="C517" s="258"/>
      <c r="D517" s="240" t="s">
        <v>177</v>
      </c>
      <c r="E517" s="259" t="s">
        <v>1</v>
      </c>
      <c r="F517" s="260" t="s">
        <v>1531</v>
      </c>
      <c r="G517" s="258"/>
      <c r="H517" s="261">
        <v>101.732</v>
      </c>
      <c r="I517" s="262"/>
      <c r="J517" s="258"/>
      <c r="K517" s="258"/>
      <c r="L517" s="263"/>
      <c r="M517" s="264"/>
      <c r="N517" s="265"/>
      <c r="O517" s="265"/>
      <c r="P517" s="265"/>
      <c r="Q517" s="265"/>
      <c r="R517" s="265"/>
      <c r="S517" s="265"/>
      <c r="T517" s="26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7" t="s">
        <v>177</v>
      </c>
      <c r="AU517" s="267" t="s">
        <v>82</v>
      </c>
      <c r="AV517" s="14" t="s">
        <v>82</v>
      </c>
      <c r="AW517" s="14" t="s">
        <v>30</v>
      </c>
      <c r="AX517" s="14" t="s">
        <v>73</v>
      </c>
      <c r="AY517" s="267" t="s">
        <v>164</v>
      </c>
    </row>
    <row r="518" s="14" customFormat="1">
      <c r="A518" s="14"/>
      <c r="B518" s="257"/>
      <c r="C518" s="258"/>
      <c r="D518" s="240" t="s">
        <v>177</v>
      </c>
      <c r="E518" s="259" t="s">
        <v>1</v>
      </c>
      <c r="F518" s="260" t="s">
        <v>1532</v>
      </c>
      <c r="G518" s="258"/>
      <c r="H518" s="261">
        <v>14.545999999999999</v>
      </c>
      <c r="I518" s="262"/>
      <c r="J518" s="258"/>
      <c r="K518" s="258"/>
      <c r="L518" s="263"/>
      <c r="M518" s="264"/>
      <c r="N518" s="265"/>
      <c r="O518" s="265"/>
      <c r="P518" s="265"/>
      <c r="Q518" s="265"/>
      <c r="R518" s="265"/>
      <c r="S518" s="265"/>
      <c r="T518" s="26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7" t="s">
        <v>177</v>
      </c>
      <c r="AU518" s="267" t="s">
        <v>82</v>
      </c>
      <c r="AV518" s="14" t="s">
        <v>82</v>
      </c>
      <c r="AW518" s="14" t="s">
        <v>30</v>
      </c>
      <c r="AX518" s="14" t="s">
        <v>73</v>
      </c>
      <c r="AY518" s="267" t="s">
        <v>164</v>
      </c>
    </row>
    <row r="519" s="14" customFormat="1">
      <c r="A519" s="14"/>
      <c r="B519" s="257"/>
      <c r="C519" s="258"/>
      <c r="D519" s="240" t="s">
        <v>177</v>
      </c>
      <c r="E519" s="259" t="s">
        <v>1</v>
      </c>
      <c r="F519" s="260" t="s">
        <v>1533</v>
      </c>
      <c r="G519" s="258"/>
      <c r="H519" s="261">
        <v>18.058</v>
      </c>
      <c r="I519" s="262"/>
      <c r="J519" s="258"/>
      <c r="K519" s="258"/>
      <c r="L519" s="263"/>
      <c r="M519" s="264"/>
      <c r="N519" s="265"/>
      <c r="O519" s="265"/>
      <c r="P519" s="265"/>
      <c r="Q519" s="265"/>
      <c r="R519" s="265"/>
      <c r="S519" s="265"/>
      <c r="T519" s="26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7" t="s">
        <v>177</v>
      </c>
      <c r="AU519" s="267" t="s">
        <v>82</v>
      </c>
      <c r="AV519" s="14" t="s">
        <v>82</v>
      </c>
      <c r="AW519" s="14" t="s">
        <v>30</v>
      </c>
      <c r="AX519" s="14" t="s">
        <v>73</v>
      </c>
      <c r="AY519" s="267" t="s">
        <v>164</v>
      </c>
    </row>
    <row r="520" s="15" customFormat="1">
      <c r="A520" s="15"/>
      <c r="B520" s="268"/>
      <c r="C520" s="269"/>
      <c r="D520" s="240" t="s">
        <v>177</v>
      </c>
      <c r="E520" s="270" t="s">
        <v>1</v>
      </c>
      <c r="F520" s="271" t="s">
        <v>182</v>
      </c>
      <c r="G520" s="269"/>
      <c r="H520" s="272">
        <v>134.33600000000001</v>
      </c>
      <c r="I520" s="273"/>
      <c r="J520" s="269"/>
      <c r="K520" s="269"/>
      <c r="L520" s="274"/>
      <c r="M520" s="275"/>
      <c r="N520" s="276"/>
      <c r="O520" s="276"/>
      <c r="P520" s="276"/>
      <c r="Q520" s="276"/>
      <c r="R520" s="276"/>
      <c r="S520" s="276"/>
      <c r="T520" s="277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8" t="s">
        <v>177</v>
      </c>
      <c r="AU520" s="278" t="s">
        <v>82</v>
      </c>
      <c r="AV520" s="15" t="s">
        <v>171</v>
      </c>
      <c r="AW520" s="15" t="s">
        <v>30</v>
      </c>
      <c r="AX520" s="15" t="s">
        <v>80</v>
      </c>
      <c r="AY520" s="278" t="s">
        <v>164</v>
      </c>
    </row>
    <row r="521" s="2" customFormat="1" ht="24.15" customHeight="1">
      <c r="A521" s="38"/>
      <c r="B521" s="39"/>
      <c r="C521" s="227" t="s">
        <v>1147</v>
      </c>
      <c r="D521" s="227" t="s">
        <v>166</v>
      </c>
      <c r="E521" s="228" t="s">
        <v>1534</v>
      </c>
      <c r="F521" s="229" t="s">
        <v>1535</v>
      </c>
      <c r="G521" s="230" t="s">
        <v>216</v>
      </c>
      <c r="H521" s="231">
        <v>0.029000000000000001</v>
      </c>
      <c r="I521" s="232"/>
      <c r="J521" s="233">
        <f>ROUND(I521*H521,2)</f>
        <v>0</v>
      </c>
      <c r="K521" s="229" t="s">
        <v>170</v>
      </c>
      <c r="L521" s="44"/>
      <c r="M521" s="234" t="s">
        <v>1</v>
      </c>
      <c r="N521" s="235" t="s">
        <v>38</v>
      </c>
      <c r="O521" s="91"/>
      <c r="P521" s="236">
        <f>O521*H521</f>
        <v>0</v>
      </c>
      <c r="Q521" s="236">
        <v>0</v>
      </c>
      <c r="R521" s="236">
        <f>Q521*H521</f>
        <v>0</v>
      </c>
      <c r="S521" s="236">
        <v>0</v>
      </c>
      <c r="T521" s="237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38" t="s">
        <v>299</v>
      </c>
      <c r="AT521" s="238" t="s">
        <v>166</v>
      </c>
      <c r="AU521" s="238" t="s">
        <v>82</v>
      </c>
      <c r="AY521" s="17" t="s">
        <v>164</v>
      </c>
      <c r="BE521" s="239">
        <f>IF(N521="základní",J521,0)</f>
        <v>0</v>
      </c>
      <c r="BF521" s="239">
        <f>IF(N521="snížená",J521,0)</f>
        <v>0</v>
      </c>
      <c r="BG521" s="239">
        <f>IF(N521="zákl. přenesená",J521,0)</f>
        <v>0</v>
      </c>
      <c r="BH521" s="239">
        <f>IF(N521="sníž. přenesená",J521,0)</f>
        <v>0</v>
      </c>
      <c r="BI521" s="239">
        <f>IF(N521="nulová",J521,0)</f>
        <v>0</v>
      </c>
      <c r="BJ521" s="17" t="s">
        <v>80</v>
      </c>
      <c r="BK521" s="239">
        <f>ROUND(I521*H521,2)</f>
        <v>0</v>
      </c>
      <c r="BL521" s="17" t="s">
        <v>299</v>
      </c>
      <c r="BM521" s="238" t="s">
        <v>1536</v>
      </c>
    </row>
    <row r="522" s="2" customFormat="1">
      <c r="A522" s="38"/>
      <c r="B522" s="39"/>
      <c r="C522" s="40"/>
      <c r="D522" s="240" t="s">
        <v>173</v>
      </c>
      <c r="E522" s="40"/>
      <c r="F522" s="241" t="s">
        <v>1537</v>
      </c>
      <c r="G522" s="40"/>
      <c r="H522" s="40"/>
      <c r="I522" s="242"/>
      <c r="J522" s="40"/>
      <c r="K522" s="40"/>
      <c r="L522" s="44"/>
      <c r="M522" s="243"/>
      <c r="N522" s="244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173</v>
      </c>
      <c r="AU522" s="17" t="s">
        <v>82</v>
      </c>
    </row>
    <row r="523" s="2" customFormat="1">
      <c r="A523" s="38"/>
      <c r="B523" s="39"/>
      <c r="C523" s="40"/>
      <c r="D523" s="245" t="s">
        <v>175</v>
      </c>
      <c r="E523" s="40"/>
      <c r="F523" s="246" t="s">
        <v>1538</v>
      </c>
      <c r="G523" s="40"/>
      <c r="H523" s="40"/>
      <c r="I523" s="242"/>
      <c r="J523" s="40"/>
      <c r="K523" s="40"/>
      <c r="L523" s="44"/>
      <c r="M523" s="243"/>
      <c r="N523" s="244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175</v>
      </c>
      <c r="AU523" s="17" t="s">
        <v>82</v>
      </c>
    </row>
    <row r="524" s="2" customFormat="1" ht="24.15" customHeight="1">
      <c r="A524" s="38"/>
      <c r="B524" s="39"/>
      <c r="C524" s="227" t="s">
        <v>1154</v>
      </c>
      <c r="D524" s="227" t="s">
        <v>166</v>
      </c>
      <c r="E524" s="228" t="s">
        <v>1539</v>
      </c>
      <c r="F524" s="229" t="s">
        <v>1540</v>
      </c>
      <c r="G524" s="230" t="s">
        <v>216</v>
      </c>
      <c r="H524" s="231">
        <v>0.029000000000000001</v>
      </c>
      <c r="I524" s="232"/>
      <c r="J524" s="233">
        <f>ROUND(I524*H524,2)</f>
        <v>0</v>
      </c>
      <c r="K524" s="229" t="s">
        <v>170</v>
      </c>
      <c r="L524" s="44"/>
      <c r="M524" s="234" t="s">
        <v>1</v>
      </c>
      <c r="N524" s="235" t="s">
        <v>38</v>
      </c>
      <c r="O524" s="91"/>
      <c r="P524" s="236">
        <f>O524*H524</f>
        <v>0</v>
      </c>
      <c r="Q524" s="236">
        <v>0</v>
      </c>
      <c r="R524" s="236">
        <f>Q524*H524</f>
        <v>0</v>
      </c>
      <c r="S524" s="236">
        <v>0</v>
      </c>
      <c r="T524" s="237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8" t="s">
        <v>299</v>
      </c>
      <c r="AT524" s="238" t="s">
        <v>166</v>
      </c>
      <c r="AU524" s="238" t="s">
        <v>82</v>
      </c>
      <c r="AY524" s="17" t="s">
        <v>164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7" t="s">
        <v>80</v>
      </c>
      <c r="BK524" s="239">
        <f>ROUND(I524*H524,2)</f>
        <v>0</v>
      </c>
      <c r="BL524" s="17" t="s">
        <v>299</v>
      </c>
      <c r="BM524" s="238" t="s">
        <v>1541</v>
      </c>
    </row>
    <row r="525" s="2" customFormat="1">
      <c r="A525" s="38"/>
      <c r="B525" s="39"/>
      <c r="C525" s="40"/>
      <c r="D525" s="240" t="s">
        <v>173</v>
      </c>
      <c r="E525" s="40"/>
      <c r="F525" s="241" t="s">
        <v>1542</v>
      </c>
      <c r="G525" s="40"/>
      <c r="H525" s="40"/>
      <c r="I525" s="242"/>
      <c r="J525" s="40"/>
      <c r="K525" s="40"/>
      <c r="L525" s="44"/>
      <c r="M525" s="243"/>
      <c r="N525" s="244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173</v>
      </c>
      <c r="AU525" s="17" t="s">
        <v>82</v>
      </c>
    </row>
    <row r="526" s="2" customFormat="1">
      <c r="A526" s="38"/>
      <c r="B526" s="39"/>
      <c r="C526" s="40"/>
      <c r="D526" s="245" t="s">
        <v>175</v>
      </c>
      <c r="E526" s="40"/>
      <c r="F526" s="246" t="s">
        <v>1543</v>
      </c>
      <c r="G526" s="40"/>
      <c r="H526" s="40"/>
      <c r="I526" s="242"/>
      <c r="J526" s="40"/>
      <c r="K526" s="40"/>
      <c r="L526" s="44"/>
      <c r="M526" s="243"/>
      <c r="N526" s="244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175</v>
      </c>
      <c r="AU526" s="17" t="s">
        <v>82</v>
      </c>
    </row>
    <row r="527" s="2" customFormat="1" ht="24.15" customHeight="1">
      <c r="A527" s="38"/>
      <c r="B527" s="39"/>
      <c r="C527" s="227" t="s">
        <v>1159</v>
      </c>
      <c r="D527" s="227" t="s">
        <v>166</v>
      </c>
      <c r="E527" s="228" t="s">
        <v>1544</v>
      </c>
      <c r="F527" s="229" t="s">
        <v>1545</v>
      </c>
      <c r="G527" s="230" t="s">
        <v>216</v>
      </c>
      <c r="H527" s="231">
        <v>0.058000000000000003</v>
      </c>
      <c r="I527" s="232"/>
      <c r="J527" s="233">
        <f>ROUND(I527*H527,2)</f>
        <v>0</v>
      </c>
      <c r="K527" s="229" t="s">
        <v>170</v>
      </c>
      <c r="L527" s="44"/>
      <c r="M527" s="234" t="s">
        <v>1</v>
      </c>
      <c r="N527" s="235" t="s">
        <v>38</v>
      </c>
      <c r="O527" s="91"/>
      <c r="P527" s="236">
        <f>O527*H527</f>
        <v>0</v>
      </c>
      <c r="Q527" s="236">
        <v>0</v>
      </c>
      <c r="R527" s="236">
        <f>Q527*H527</f>
        <v>0</v>
      </c>
      <c r="S527" s="236">
        <v>0</v>
      </c>
      <c r="T527" s="237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38" t="s">
        <v>299</v>
      </c>
      <c r="AT527" s="238" t="s">
        <v>166</v>
      </c>
      <c r="AU527" s="238" t="s">
        <v>82</v>
      </c>
      <c r="AY527" s="17" t="s">
        <v>164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7" t="s">
        <v>80</v>
      </c>
      <c r="BK527" s="239">
        <f>ROUND(I527*H527,2)</f>
        <v>0</v>
      </c>
      <c r="BL527" s="17" t="s">
        <v>299</v>
      </c>
      <c r="BM527" s="238" t="s">
        <v>1546</v>
      </c>
    </row>
    <row r="528" s="2" customFormat="1">
      <c r="A528" s="38"/>
      <c r="B528" s="39"/>
      <c r="C528" s="40"/>
      <c r="D528" s="240" t="s">
        <v>173</v>
      </c>
      <c r="E528" s="40"/>
      <c r="F528" s="241" t="s">
        <v>1547</v>
      </c>
      <c r="G528" s="40"/>
      <c r="H528" s="40"/>
      <c r="I528" s="242"/>
      <c r="J528" s="40"/>
      <c r="K528" s="40"/>
      <c r="L528" s="44"/>
      <c r="M528" s="243"/>
      <c r="N528" s="244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173</v>
      </c>
      <c r="AU528" s="17" t="s">
        <v>82</v>
      </c>
    </row>
    <row r="529" s="2" customFormat="1">
      <c r="A529" s="38"/>
      <c r="B529" s="39"/>
      <c r="C529" s="40"/>
      <c r="D529" s="245" t="s">
        <v>175</v>
      </c>
      <c r="E529" s="40"/>
      <c r="F529" s="246" t="s">
        <v>1548</v>
      </c>
      <c r="G529" s="40"/>
      <c r="H529" s="40"/>
      <c r="I529" s="242"/>
      <c r="J529" s="40"/>
      <c r="K529" s="40"/>
      <c r="L529" s="44"/>
      <c r="M529" s="243"/>
      <c r="N529" s="244"/>
      <c r="O529" s="91"/>
      <c r="P529" s="91"/>
      <c r="Q529" s="91"/>
      <c r="R529" s="91"/>
      <c r="S529" s="91"/>
      <c r="T529" s="92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175</v>
      </c>
      <c r="AU529" s="17" t="s">
        <v>82</v>
      </c>
    </row>
    <row r="530" s="2" customFormat="1">
      <c r="A530" s="38"/>
      <c r="B530" s="39"/>
      <c r="C530" s="40"/>
      <c r="D530" s="240" t="s">
        <v>206</v>
      </c>
      <c r="E530" s="40"/>
      <c r="F530" s="279" t="s">
        <v>1283</v>
      </c>
      <c r="G530" s="40"/>
      <c r="H530" s="40"/>
      <c r="I530" s="242"/>
      <c r="J530" s="40"/>
      <c r="K530" s="40"/>
      <c r="L530" s="44"/>
      <c r="M530" s="243"/>
      <c r="N530" s="244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206</v>
      </c>
      <c r="AU530" s="17" t="s">
        <v>82</v>
      </c>
    </row>
    <row r="531" s="14" customFormat="1">
      <c r="A531" s="14"/>
      <c r="B531" s="257"/>
      <c r="C531" s="258"/>
      <c r="D531" s="240" t="s">
        <v>177</v>
      </c>
      <c r="E531" s="259" t="s">
        <v>1</v>
      </c>
      <c r="F531" s="260" t="s">
        <v>1549</v>
      </c>
      <c r="G531" s="258"/>
      <c r="H531" s="261">
        <v>0.058000000000000003</v>
      </c>
      <c r="I531" s="262"/>
      <c r="J531" s="258"/>
      <c r="K531" s="258"/>
      <c r="L531" s="263"/>
      <c r="M531" s="295"/>
      <c r="N531" s="296"/>
      <c r="O531" s="296"/>
      <c r="P531" s="296"/>
      <c r="Q531" s="296"/>
      <c r="R531" s="296"/>
      <c r="S531" s="296"/>
      <c r="T531" s="297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7" t="s">
        <v>177</v>
      </c>
      <c r="AU531" s="267" t="s">
        <v>82</v>
      </c>
      <c r="AV531" s="14" t="s">
        <v>82</v>
      </c>
      <c r="AW531" s="14" t="s">
        <v>30</v>
      </c>
      <c r="AX531" s="14" t="s">
        <v>80</v>
      </c>
      <c r="AY531" s="267" t="s">
        <v>164</v>
      </c>
    </row>
    <row r="532" s="2" customFormat="1" ht="6.96" customHeight="1">
      <c r="A532" s="38"/>
      <c r="B532" s="66"/>
      <c r="C532" s="67"/>
      <c r="D532" s="67"/>
      <c r="E532" s="67"/>
      <c r="F532" s="67"/>
      <c r="G532" s="67"/>
      <c r="H532" s="67"/>
      <c r="I532" s="67"/>
      <c r="J532" s="67"/>
      <c r="K532" s="67"/>
      <c r="L532" s="44"/>
      <c r="M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</row>
  </sheetData>
  <sheetProtection sheet="1" autoFilter="0" formatColumns="0" formatRows="0" objects="1" scenarios="1" spinCount="100000" saltValue="JvvKvtCvkEIk7lZcE9KoOSFCHmoWqiYhggUGnJBoloZpflVZi4OfWAV3Wp8tU2Byk3xNoYk3fwntHOf/1SJo0g==" hashValue="T+ApUjO1d7EskrZvy0xiDu3pFI4onnqkG8LNGsHLWxvHA805lNKxY+fxovZbL6jWBhuAZYz4wIEIDRfvocJkrQ==" algorithmName="SHA-512" password="CC35"/>
  <autoFilter ref="C134:K53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hyperlinks>
    <hyperlink ref="F140" r:id="rId1" display="https://podminky.urs.cz/item/CS_URS_2023_01/111251202"/>
    <hyperlink ref="F146" r:id="rId2" display="https://podminky.urs.cz/item/CS_URS_2023_01/112155311"/>
    <hyperlink ref="F149" r:id="rId3" display="https://podminky.urs.cz/item/CS_URS_2023_01/119001421"/>
    <hyperlink ref="F155" r:id="rId4" display="https://podminky.urs.cz/item/CS_URS_2023_01/121151103"/>
    <hyperlink ref="F163" r:id="rId5" display="https://podminky.urs.cz/item/CS_URS_2023_01/122252501"/>
    <hyperlink ref="F175" r:id="rId6" display="https://podminky.urs.cz/item/CS_URS_2023_01/122252508"/>
    <hyperlink ref="F178" r:id="rId7" display="https://podminky.urs.cz/item/CS_URS_2023_01/131212502"/>
    <hyperlink ref="F183" r:id="rId8" display="https://podminky.urs.cz/item/CS_URS_2023_01/151103101"/>
    <hyperlink ref="F188" r:id="rId9" display="https://podminky.urs.cz/item/CS_URS_2023_01/151103111"/>
    <hyperlink ref="F191" r:id="rId10" display="https://podminky.urs.cz/item/CS_URS_2023_01/162632511"/>
    <hyperlink ref="F198" r:id="rId11" display="https://podminky.urs.cz/item/CS_URS_2023_01/174111311"/>
    <hyperlink ref="F216" r:id="rId12" display="https://podminky.urs.cz/item/CS_URS_2023_01/181202305"/>
    <hyperlink ref="F224" r:id="rId13" display="https://podminky.urs.cz/item/CS_URS_2023_01/181411122"/>
    <hyperlink ref="F236" r:id="rId14" display="https://podminky.urs.cz/item/CS_URS_2023_01/182351123"/>
    <hyperlink ref="F245" r:id="rId15" display="https://podminky.urs.cz/item/CS_URS_2023_01/271532212"/>
    <hyperlink ref="F251" r:id="rId16" display="https://podminky.urs.cz/item/CS_URS_2023_01/274321117"/>
    <hyperlink ref="F256" r:id="rId17" display="https://podminky.urs.cz/item/CS_URS_2023_01/274321191"/>
    <hyperlink ref="F259" r:id="rId18" display="https://podminky.urs.cz/item/CS_URS_2023_01/274354111"/>
    <hyperlink ref="F265" r:id="rId19" display="https://podminky.urs.cz/item/CS_URS_2023_01/274354211"/>
    <hyperlink ref="F268" r:id="rId20" display="https://podminky.urs.cz/item/CS_URS_2023_01/275311128"/>
    <hyperlink ref="F274" r:id="rId21" display="https://podminky.urs.cz/item/CS_URS_2023_01/275311191"/>
    <hyperlink ref="F277" r:id="rId22" display="https://podminky.urs.cz/item/CS_URS_2023_01/275354111"/>
    <hyperlink ref="F283" r:id="rId23" display="https://podminky.urs.cz/item/CS_URS_2023_01/275354211"/>
    <hyperlink ref="F287" r:id="rId24" display="https://podminky.urs.cz/item/CS_URS_2023_01/334213111"/>
    <hyperlink ref="F292" r:id="rId25" display="https://podminky.urs.cz/item/CS_URS_2023_01/369317311"/>
    <hyperlink ref="F299" r:id="rId26" display="https://podminky.urs.cz/item/CS_URS_2023_01/273361412"/>
    <hyperlink ref="F305" r:id="rId27" display="https://podminky.urs.cz/item/CS_URS_2023_01/429171124"/>
    <hyperlink ref="F314" r:id="rId28" display="https://podminky.urs.cz/item/CS_URS_2023_01/451573111"/>
    <hyperlink ref="F320" r:id="rId29" display="https://podminky.urs.cz/item/CS_URS_2023_01/451577877"/>
    <hyperlink ref="F331" r:id="rId30" display="https://podminky.urs.cz/item/CS_URS_2023_01/465513156"/>
    <hyperlink ref="F343" r:id="rId31" display="https://podminky.urs.cz/item/CS_URS_2023_01/628613233"/>
    <hyperlink ref="F360" r:id="rId32" display="https://podminky.urs.cz/item/CS_URS_2023_01/628633112"/>
    <hyperlink ref="F366" r:id="rId33" display="https://podminky.urs.cz/item/CS_URS_2023_01/317661142"/>
    <hyperlink ref="F374" r:id="rId34" display="https://podminky.urs.cz/item/CS_URS_2023_01/911121211"/>
    <hyperlink ref="F379" r:id="rId35" display="https://podminky.urs.cz/item/CS_URS_2023_01/911121311"/>
    <hyperlink ref="F396" r:id="rId36" display="https://podminky.urs.cz/item/CS_URS_2023_01/931992121"/>
    <hyperlink ref="F404" r:id="rId37" display="https://podminky.urs.cz/item/CS_URS_2023_01/936942211"/>
    <hyperlink ref="F410" r:id="rId38" display="https://podminky.urs.cz/item/CS_URS_2023_01/953965132"/>
    <hyperlink ref="F416" r:id="rId39" display="https://podminky.urs.cz/item/CS_URS_2023_01/962021112"/>
    <hyperlink ref="F429" r:id="rId40" display="https://podminky.urs.cz/item/CS_URS_2023_01/963051111"/>
    <hyperlink ref="F435" r:id="rId41" display="https://podminky.urs.cz/item/CS_URS_2023_01/966075141"/>
    <hyperlink ref="F442" r:id="rId42" display="https://podminky.urs.cz/item/CS_URS_2023_01/997013862"/>
    <hyperlink ref="F447" r:id="rId43" display="https://podminky.urs.cz/item/CS_URS_2023_01/997013873"/>
    <hyperlink ref="F455" r:id="rId44" display="https://podminky.urs.cz/item/CS_URS_2023_01/997211111"/>
    <hyperlink ref="F459" r:id="rId45" display="https://podminky.urs.cz/item/CS_URS_2023_01/997211119"/>
    <hyperlink ref="F464" r:id="rId46" display="https://podminky.urs.cz/item/CS_URS_2023_01/997211511"/>
    <hyperlink ref="F469" r:id="rId47" display="https://podminky.urs.cz/item/CS_URS_2023_01/997211519"/>
    <hyperlink ref="F475" r:id="rId48" display="https://podminky.urs.cz/item/CS_URS_2023_01/997211611"/>
    <hyperlink ref="F481" r:id="rId49" display="https://podminky.urs.cz/item/CS_URS_2023_01/998212111"/>
    <hyperlink ref="F484" r:id="rId50" display="https://podminky.urs.cz/item/CS_URS_2023_01/998212193"/>
    <hyperlink ref="F490" r:id="rId51" display="https://podminky.urs.cz/item/CS_URS_2023_01/711112001"/>
    <hyperlink ref="F505" r:id="rId52" display="https://podminky.urs.cz/item/CS_URS_2023_01/711112011"/>
    <hyperlink ref="F523" r:id="rId53" display="https://podminky.urs.cz/item/CS_URS_2023_01/998711101"/>
    <hyperlink ref="F526" r:id="rId54" display="https://podminky.urs.cz/item/CS_URS_2023_01/998711194"/>
    <hyperlink ref="F529" r:id="rId55" display="https://podminky.urs.cz/item/CS_URS_2023_01/9987111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82</v>
      </c>
    </row>
    <row r="4" s="1" customFormat="1" ht="24.96" customHeight="1">
      <c r="B4" s="20"/>
      <c r="D4" s="149" t="s">
        <v>131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zakázky'!K6</f>
        <v>Oprava mostních objektů v úseku Chomutov - Vejprty</v>
      </c>
      <c r="F7" s="151"/>
      <c r="G7" s="151"/>
      <c r="H7" s="151"/>
      <c r="L7" s="20"/>
    </row>
    <row r="8">
      <c r="B8" s="20"/>
      <c r="D8" s="151" t="s">
        <v>132</v>
      </c>
      <c r="L8" s="20"/>
    </row>
    <row r="9" s="1" customFormat="1" ht="16.5" customHeight="1">
      <c r="B9" s="20"/>
      <c r="E9" s="152" t="s">
        <v>1226</v>
      </c>
      <c r="F9" s="1"/>
      <c r="G9" s="1"/>
      <c r="H9" s="1"/>
      <c r="L9" s="20"/>
    </row>
    <row r="10" s="1" customFormat="1" ht="12" customHeight="1">
      <c r="B10" s="20"/>
      <c r="D10" s="151" t="s">
        <v>134</v>
      </c>
      <c r="L10" s="20"/>
    </row>
    <row r="11" s="2" customFormat="1" ht="16.5" customHeight="1">
      <c r="A11" s="38"/>
      <c r="B11" s="44"/>
      <c r="C11" s="38"/>
      <c r="D11" s="38"/>
      <c r="E11" s="163" t="s">
        <v>1227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1228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1550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zakázky'!AN8</f>
        <v>17. 4. 2023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tr">
        <f>IF('Rekapitulace zakázky'!AN10="","",'Rekapitulace zakázky'!AN10)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tr">
        <f>IF('Rekapitulace zakázky'!E11="","",'Rekapitulace zakázky'!E11)</f>
        <v xml:space="preserve"> </v>
      </c>
      <c r="F19" s="38"/>
      <c r="G19" s="38"/>
      <c r="H19" s="38"/>
      <c r="I19" s="151" t="s">
        <v>26</v>
      </c>
      <c r="J19" s="141" t="str">
        <f>IF('Rekapitulace zakázky'!AN11="","",'Rekapitulace zakázky'!AN11)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27</v>
      </c>
      <c r="E21" s="38"/>
      <c r="F21" s="38"/>
      <c r="G21" s="38"/>
      <c r="H21" s="38"/>
      <c r="I21" s="151" t="s">
        <v>25</v>
      </c>
      <c r="J21" s="33" t="str">
        <f>'Rekapitulace zakázky'!AN13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zakázky'!E14</f>
        <v>Vyplň údaj</v>
      </c>
      <c r="F22" s="141"/>
      <c r="G22" s="141"/>
      <c r="H22" s="141"/>
      <c r="I22" s="151" t="s">
        <v>26</v>
      </c>
      <c r="J22" s="33" t="str">
        <f>'Rekapitulace zakázky'!AN14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29</v>
      </c>
      <c r="E24" s="38"/>
      <c r="F24" s="38"/>
      <c r="G24" s="38"/>
      <c r="H24" s="38"/>
      <c r="I24" s="151" t="s">
        <v>25</v>
      </c>
      <c r="J24" s="141" t="str">
        <f>IF('Rekapitulace zakázky'!AN16="","",'Rekapitulace zakázky'!AN16)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tr">
        <f>IF('Rekapitulace zakázky'!E17="","",'Rekapitulace zakázky'!E17)</f>
        <v xml:space="preserve"> </v>
      </c>
      <c r="F25" s="38"/>
      <c r="G25" s="38"/>
      <c r="H25" s="38"/>
      <c r="I25" s="151" t="s">
        <v>26</v>
      </c>
      <c r="J25" s="141" t="str">
        <f>IF('Rekapitulace zakázky'!AN17="","",'Rekapitulace zakázky'!AN17)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31</v>
      </c>
      <c r="E27" s="38"/>
      <c r="F27" s="38"/>
      <c r="G27" s="38"/>
      <c r="H27" s="38"/>
      <c r="I27" s="151" t="s">
        <v>25</v>
      </c>
      <c r="J27" s="141" t="str">
        <f>IF('Rekapitulace zakázky'!AN19="","",'Rekapitulace zakázky'!AN19)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zakázky'!E20="","",'Rekapitulace zakázky'!E20)</f>
        <v xml:space="preserve"> </v>
      </c>
      <c r="F28" s="38"/>
      <c r="G28" s="38"/>
      <c r="H28" s="38"/>
      <c r="I28" s="151" t="s">
        <v>26</v>
      </c>
      <c r="J28" s="141" t="str">
        <f>IF('Rekapitulace zakázky'!AN20="","",'Rekapitulace zakázky'!AN20)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33</v>
      </c>
      <c r="E34" s="38"/>
      <c r="F34" s="38"/>
      <c r="G34" s="38"/>
      <c r="H34" s="38"/>
      <c r="I34" s="38"/>
      <c r="J34" s="161">
        <f>ROUND(J127,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35</v>
      </c>
      <c r="G36" s="38"/>
      <c r="H36" s="38"/>
      <c r="I36" s="162" t="s">
        <v>34</v>
      </c>
      <c r="J36" s="162" t="s">
        <v>36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37</v>
      </c>
      <c r="E37" s="151" t="s">
        <v>38</v>
      </c>
      <c r="F37" s="164">
        <f>ROUND((SUM(BE127:BE164)),  2)</f>
        <v>0</v>
      </c>
      <c r="G37" s="38"/>
      <c r="H37" s="38"/>
      <c r="I37" s="165">
        <v>0.20999999999999999</v>
      </c>
      <c r="J37" s="164">
        <f>ROUND(((SUM(BE127:BE164))*I37),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39</v>
      </c>
      <c r="F38" s="164">
        <f>ROUND((SUM(BF127:BF164)),  2)</f>
        <v>0</v>
      </c>
      <c r="G38" s="38"/>
      <c r="H38" s="38"/>
      <c r="I38" s="165">
        <v>0.14999999999999999</v>
      </c>
      <c r="J38" s="164">
        <f>ROUND(((SUM(BF127:BF164))*I38),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40</v>
      </c>
      <c r="F39" s="164">
        <f>ROUND((SUM(BG127:BG164)),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41</v>
      </c>
      <c r="F40" s="164">
        <f>ROUND((SUM(BH127:BH164)),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42</v>
      </c>
      <c r="F41" s="164">
        <f>ROUND((SUM(BI127:BI164)),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43</v>
      </c>
      <c r="E43" s="168"/>
      <c r="F43" s="168"/>
      <c r="G43" s="169" t="s">
        <v>44</v>
      </c>
      <c r="H43" s="170" t="s">
        <v>45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Oprava mostních objektů v úseku Chomutov - Vejprty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1226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134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4" t="s">
        <v>1227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1228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02 - km 12,925 - svršek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 </v>
      </c>
      <c r="G93" s="40"/>
      <c r="H93" s="40"/>
      <c r="I93" s="32" t="s">
        <v>22</v>
      </c>
      <c r="J93" s="79" t="str">
        <f>IF(J16="","",J16)</f>
        <v>17. 4. 2023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 xml:space="preserve"> </v>
      </c>
      <c r="G95" s="40"/>
      <c r="H95" s="40"/>
      <c r="I95" s="32" t="s">
        <v>29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27</v>
      </c>
      <c r="D96" s="40"/>
      <c r="E96" s="40"/>
      <c r="F96" s="27" t="str">
        <f>IF(E22="","",E22)</f>
        <v>Vyplň údaj</v>
      </c>
      <c r="G96" s="40"/>
      <c r="H96" s="40"/>
      <c r="I96" s="32" t="s">
        <v>31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137</v>
      </c>
      <c r="D98" s="186"/>
      <c r="E98" s="186"/>
      <c r="F98" s="186"/>
      <c r="G98" s="186"/>
      <c r="H98" s="186"/>
      <c r="I98" s="186"/>
      <c r="J98" s="187" t="s">
        <v>138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139</v>
      </c>
      <c r="D100" s="40"/>
      <c r="E100" s="40"/>
      <c r="F100" s="40"/>
      <c r="G100" s="40"/>
      <c r="H100" s="40"/>
      <c r="I100" s="40"/>
      <c r="J100" s="110">
        <f>J127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140</v>
      </c>
    </row>
    <row r="101" s="9" customFormat="1" ht="24.96" customHeight="1">
      <c r="A101" s="9"/>
      <c r="B101" s="189"/>
      <c r="C101" s="190"/>
      <c r="D101" s="191" t="s">
        <v>141</v>
      </c>
      <c r="E101" s="192"/>
      <c r="F101" s="192"/>
      <c r="G101" s="192"/>
      <c r="H101" s="192"/>
      <c r="I101" s="192"/>
      <c r="J101" s="193">
        <f>J128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1551</v>
      </c>
      <c r="E102" s="197"/>
      <c r="F102" s="197"/>
      <c r="G102" s="197"/>
      <c r="H102" s="197"/>
      <c r="I102" s="197"/>
      <c r="J102" s="198">
        <f>J129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1552</v>
      </c>
      <c r="E103" s="192"/>
      <c r="F103" s="192"/>
      <c r="G103" s="192"/>
      <c r="H103" s="192"/>
      <c r="I103" s="192"/>
      <c r="J103" s="193">
        <f>J160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4" t="str">
        <f>E7</f>
        <v>Oprava mostních objektů v úseku Chomutov - Vejprty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132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1" customFormat="1" ht="16.5" customHeight="1">
      <c r="B115" s="21"/>
      <c r="C115" s="22"/>
      <c r="D115" s="22"/>
      <c r="E115" s="184" t="s">
        <v>1226</v>
      </c>
      <c r="F115" s="22"/>
      <c r="G115" s="22"/>
      <c r="H115" s="22"/>
      <c r="I115" s="22"/>
      <c r="J115" s="22"/>
      <c r="K115" s="22"/>
      <c r="L115" s="20"/>
    </row>
    <row r="116" s="1" customFormat="1" ht="12" customHeight="1">
      <c r="B116" s="21"/>
      <c r="C116" s="32" t="s">
        <v>134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294" t="s">
        <v>1227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1228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E13</f>
        <v>02 - km 12,925 - svršek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F16</f>
        <v xml:space="preserve"> </v>
      </c>
      <c r="G121" s="40"/>
      <c r="H121" s="40"/>
      <c r="I121" s="32" t="s">
        <v>22</v>
      </c>
      <c r="J121" s="79" t="str">
        <f>IF(J16="","",J16)</f>
        <v>17. 4. 2023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E19</f>
        <v xml:space="preserve"> </v>
      </c>
      <c r="G123" s="40"/>
      <c r="H123" s="40"/>
      <c r="I123" s="32" t="s">
        <v>29</v>
      </c>
      <c r="J123" s="36" t="str">
        <f>E25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IF(E22="","",E22)</f>
        <v>Vyplň údaj</v>
      </c>
      <c r="G124" s="40"/>
      <c r="H124" s="40"/>
      <c r="I124" s="32" t="s">
        <v>31</v>
      </c>
      <c r="J124" s="36" t="str">
        <f>E28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0"/>
      <c r="B126" s="201"/>
      <c r="C126" s="202" t="s">
        <v>150</v>
      </c>
      <c r="D126" s="203" t="s">
        <v>58</v>
      </c>
      <c r="E126" s="203" t="s">
        <v>54</v>
      </c>
      <c r="F126" s="203" t="s">
        <v>55</v>
      </c>
      <c r="G126" s="203" t="s">
        <v>151</v>
      </c>
      <c r="H126" s="203" t="s">
        <v>152</v>
      </c>
      <c r="I126" s="203" t="s">
        <v>153</v>
      </c>
      <c r="J126" s="203" t="s">
        <v>138</v>
      </c>
      <c r="K126" s="204" t="s">
        <v>154</v>
      </c>
      <c r="L126" s="205"/>
      <c r="M126" s="100" t="s">
        <v>1</v>
      </c>
      <c r="N126" s="101" t="s">
        <v>37</v>
      </c>
      <c r="O126" s="101" t="s">
        <v>155</v>
      </c>
      <c r="P126" s="101" t="s">
        <v>156</v>
      </c>
      <c r="Q126" s="101" t="s">
        <v>157</v>
      </c>
      <c r="R126" s="101" t="s">
        <v>158</v>
      </c>
      <c r="S126" s="101" t="s">
        <v>159</v>
      </c>
      <c r="T126" s="102" t="s">
        <v>160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7" t="s">
        <v>161</v>
      </c>
      <c r="D127" s="40"/>
      <c r="E127" s="40"/>
      <c r="F127" s="40"/>
      <c r="G127" s="40"/>
      <c r="H127" s="40"/>
      <c r="I127" s="40"/>
      <c r="J127" s="206">
        <f>BK127</f>
        <v>0</v>
      </c>
      <c r="K127" s="40"/>
      <c r="L127" s="44"/>
      <c r="M127" s="103"/>
      <c r="N127" s="207"/>
      <c r="O127" s="104"/>
      <c r="P127" s="208">
        <f>P128+P160</f>
        <v>0</v>
      </c>
      <c r="Q127" s="104"/>
      <c r="R127" s="208">
        <f>R128+R160</f>
        <v>22.016000000000002</v>
      </c>
      <c r="S127" s="104"/>
      <c r="T127" s="209">
        <f>T128+T160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140</v>
      </c>
      <c r="BK127" s="210">
        <f>BK128+BK160</f>
        <v>0</v>
      </c>
    </row>
    <row r="128" s="12" customFormat="1" ht="25.92" customHeight="1">
      <c r="A128" s="12"/>
      <c r="B128" s="211"/>
      <c r="C128" s="212"/>
      <c r="D128" s="213" t="s">
        <v>72</v>
      </c>
      <c r="E128" s="214" t="s">
        <v>162</v>
      </c>
      <c r="F128" s="214" t="s">
        <v>163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</f>
        <v>0</v>
      </c>
      <c r="Q128" s="219"/>
      <c r="R128" s="220">
        <f>R129</f>
        <v>22.016000000000002</v>
      </c>
      <c r="S128" s="219"/>
      <c r="T128" s="221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80</v>
      </c>
      <c r="AT128" s="223" t="s">
        <v>72</v>
      </c>
      <c r="AU128" s="223" t="s">
        <v>73</v>
      </c>
      <c r="AY128" s="222" t="s">
        <v>164</v>
      </c>
      <c r="BK128" s="224">
        <f>BK129</f>
        <v>0</v>
      </c>
    </row>
    <row r="129" s="12" customFormat="1" ht="22.8" customHeight="1">
      <c r="A129" s="12"/>
      <c r="B129" s="211"/>
      <c r="C129" s="212"/>
      <c r="D129" s="213" t="s">
        <v>72</v>
      </c>
      <c r="E129" s="225" t="s">
        <v>199</v>
      </c>
      <c r="F129" s="225" t="s">
        <v>1553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SUM(P130:P159)</f>
        <v>0</v>
      </c>
      <c r="Q129" s="219"/>
      <c r="R129" s="220">
        <f>SUM(R130:R159)</f>
        <v>22.016000000000002</v>
      </c>
      <c r="S129" s="219"/>
      <c r="T129" s="221">
        <f>SUM(T130:T159)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80</v>
      </c>
      <c r="AT129" s="223" t="s">
        <v>72</v>
      </c>
      <c r="AU129" s="223" t="s">
        <v>80</v>
      </c>
      <c r="AY129" s="222" t="s">
        <v>164</v>
      </c>
      <c r="BK129" s="224">
        <f>SUM(BK130:BK159)</f>
        <v>0</v>
      </c>
    </row>
    <row r="130" s="2" customFormat="1" ht="24.15" customHeight="1">
      <c r="A130" s="38"/>
      <c r="B130" s="39"/>
      <c r="C130" s="227" t="s">
        <v>80</v>
      </c>
      <c r="D130" s="227" t="s">
        <v>166</v>
      </c>
      <c r="E130" s="228" t="s">
        <v>1554</v>
      </c>
      <c r="F130" s="229" t="s">
        <v>1555</v>
      </c>
      <c r="G130" s="230" t="s">
        <v>169</v>
      </c>
      <c r="H130" s="231">
        <v>9.5999999999999996</v>
      </c>
      <c r="I130" s="232"/>
      <c r="J130" s="233">
        <f>ROUND(I130*H130,2)</f>
        <v>0</v>
      </c>
      <c r="K130" s="229" t="s">
        <v>1556</v>
      </c>
      <c r="L130" s="44"/>
      <c r="M130" s="234" t="s">
        <v>1</v>
      </c>
      <c r="N130" s="235" t="s">
        <v>38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171</v>
      </c>
      <c r="AT130" s="238" t="s">
        <v>166</v>
      </c>
      <c r="AU130" s="238" t="s">
        <v>82</v>
      </c>
      <c r="AY130" s="17" t="s">
        <v>164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80</v>
      </c>
      <c r="BK130" s="239">
        <f>ROUND(I130*H130,2)</f>
        <v>0</v>
      </c>
      <c r="BL130" s="17" t="s">
        <v>171</v>
      </c>
      <c r="BM130" s="238" t="s">
        <v>1557</v>
      </c>
    </row>
    <row r="131" s="2" customFormat="1">
      <c r="A131" s="38"/>
      <c r="B131" s="39"/>
      <c r="C131" s="40"/>
      <c r="D131" s="240" t="s">
        <v>173</v>
      </c>
      <c r="E131" s="40"/>
      <c r="F131" s="241" t="s">
        <v>1558</v>
      </c>
      <c r="G131" s="40"/>
      <c r="H131" s="40"/>
      <c r="I131" s="242"/>
      <c r="J131" s="40"/>
      <c r="K131" s="40"/>
      <c r="L131" s="44"/>
      <c r="M131" s="243"/>
      <c r="N131" s="244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173</v>
      </c>
      <c r="AU131" s="17" t="s">
        <v>82</v>
      </c>
    </row>
    <row r="132" s="2" customFormat="1">
      <c r="A132" s="38"/>
      <c r="B132" s="39"/>
      <c r="C132" s="40"/>
      <c r="D132" s="240" t="s">
        <v>1559</v>
      </c>
      <c r="E132" s="40"/>
      <c r="F132" s="279" t="s">
        <v>1560</v>
      </c>
      <c r="G132" s="40"/>
      <c r="H132" s="40"/>
      <c r="I132" s="242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1559</v>
      </c>
      <c r="AU132" s="17" t="s">
        <v>82</v>
      </c>
    </row>
    <row r="133" s="14" customFormat="1">
      <c r="A133" s="14"/>
      <c r="B133" s="257"/>
      <c r="C133" s="258"/>
      <c r="D133" s="240" t="s">
        <v>177</v>
      </c>
      <c r="E133" s="259" t="s">
        <v>1</v>
      </c>
      <c r="F133" s="260" t="s">
        <v>1561</v>
      </c>
      <c r="G133" s="258"/>
      <c r="H133" s="261">
        <v>9.5999999999999996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177</v>
      </c>
      <c r="AU133" s="267" t="s">
        <v>82</v>
      </c>
      <c r="AV133" s="14" t="s">
        <v>82</v>
      </c>
      <c r="AW133" s="14" t="s">
        <v>30</v>
      </c>
      <c r="AX133" s="14" t="s">
        <v>73</v>
      </c>
      <c r="AY133" s="267" t="s">
        <v>164</v>
      </c>
    </row>
    <row r="134" s="15" customFormat="1">
      <c r="A134" s="15"/>
      <c r="B134" s="268"/>
      <c r="C134" s="269"/>
      <c r="D134" s="240" t="s">
        <v>177</v>
      </c>
      <c r="E134" s="270" t="s">
        <v>1</v>
      </c>
      <c r="F134" s="271" t="s">
        <v>182</v>
      </c>
      <c r="G134" s="269"/>
      <c r="H134" s="272">
        <v>9.5999999999999996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8" t="s">
        <v>177</v>
      </c>
      <c r="AU134" s="278" t="s">
        <v>82</v>
      </c>
      <c r="AV134" s="15" t="s">
        <v>171</v>
      </c>
      <c r="AW134" s="15" t="s">
        <v>30</v>
      </c>
      <c r="AX134" s="15" t="s">
        <v>80</v>
      </c>
      <c r="AY134" s="278" t="s">
        <v>164</v>
      </c>
    </row>
    <row r="135" s="2" customFormat="1" ht="16.5" customHeight="1">
      <c r="A135" s="38"/>
      <c r="B135" s="39"/>
      <c r="C135" s="227" t="s">
        <v>82</v>
      </c>
      <c r="D135" s="227" t="s">
        <v>166</v>
      </c>
      <c r="E135" s="228" t="s">
        <v>1562</v>
      </c>
      <c r="F135" s="229" t="s">
        <v>1563</v>
      </c>
      <c r="G135" s="230" t="s">
        <v>202</v>
      </c>
      <c r="H135" s="231">
        <v>0.95999999999999996</v>
      </c>
      <c r="I135" s="232"/>
      <c r="J135" s="233">
        <f>ROUND(I135*H135,2)</f>
        <v>0</v>
      </c>
      <c r="K135" s="229" t="s">
        <v>1556</v>
      </c>
      <c r="L135" s="44"/>
      <c r="M135" s="234" t="s">
        <v>1</v>
      </c>
      <c r="N135" s="235" t="s">
        <v>38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171</v>
      </c>
      <c r="AT135" s="238" t="s">
        <v>166</v>
      </c>
      <c r="AU135" s="238" t="s">
        <v>82</v>
      </c>
      <c r="AY135" s="17" t="s">
        <v>164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80</v>
      </c>
      <c r="BK135" s="239">
        <f>ROUND(I135*H135,2)</f>
        <v>0</v>
      </c>
      <c r="BL135" s="17" t="s">
        <v>171</v>
      </c>
      <c r="BM135" s="238" t="s">
        <v>1564</v>
      </c>
    </row>
    <row r="136" s="2" customFormat="1">
      <c r="A136" s="38"/>
      <c r="B136" s="39"/>
      <c r="C136" s="40"/>
      <c r="D136" s="240" t="s">
        <v>173</v>
      </c>
      <c r="E136" s="40"/>
      <c r="F136" s="241" t="s">
        <v>1565</v>
      </c>
      <c r="G136" s="40"/>
      <c r="H136" s="40"/>
      <c r="I136" s="242"/>
      <c r="J136" s="40"/>
      <c r="K136" s="40"/>
      <c r="L136" s="44"/>
      <c r="M136" s="243"/>
      <c r="N136" s="244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173</v>
      </c>
      <c r="AU136" s="17" t="s">
        <v>82</v>
      </c>
    </row>
    <row r="137" s="2" customFormat="1">
      <c r="A137" s="38"/>
      <c r="B137" s="39"/>
      <c r="C137" s="40"/>
      <c r="D137" s="240" t="s">
        <v>1559</v>
      </c>
      <c r="E137" s="40"/>
      <c r="F137" s="279" t="s">
        <v>1566</v>
      </c>
      <c r="G137" s="40"/>
      <c r="H137" s="40"/>
      <c r="I137" s="242"/>
      <c r="J137" s="40"/>
      <c r="K137" s="40"/>
      <c r="L137" s="44"/>
      <c r="M137" s="243"/>
      <c r="N137" s="244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1559</v>
      </c>
      <c r="AU137" s="17" t="s">
        <v>82</v>
      </c>
    </row>
    <row r="138" s="14" customFormat="1">
      <c r="A138" s="14"/>
      <c r="B138" s="257"/>
      <c r="C138" s="258"/>
      <c r="D138" s="240" t="s">
        <v>177</v>
      </c>
      <c r="E138" s="259" t="s">
        <v>1</v>
      </c>
      <c r="F138" s="260" t="s">
        <v>1567</v>
      </c>
      <c r="G138" s="258"/>
      <c r="H138" s="261">
        <v>0.95999999999999996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177</v>
      </c>
      <c r="AU138" s="267" t="s">
        <v>82</v>
      </c>
      <c r="AV138" s="14" t="s">
        <v>82</v>
      </c>
      <c r="AW138" s="14" t="s">
        <v>30</v>
      </c>
      <c r="AX138" s="14" t="s">
        <v>73</v>
      </c>
      <c r="AY138" s="267" t="s">
        <v>164</v>
      </c>
    </row>
    <row r="139" s="15" customFormat="1">
      <c r="A139" s="15"/>
      <c r="B139" s="268"/>
      <c r="C139" s="269"/>
      <c r="D139" s="240" t="s">
        <v>177</v>
      </c>
      <c r="E139" s="270" t="s">
        <v>1</v>
      </c>
      <c r="F139" s="271" t="s">
        <v>182</v>
      </c>
      <c r="G139" s="269"/>
      <c r="H139" s="272">
        <v>0.95999999999999996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8" t="s">
        <v>177</v>
      </c>
      <c r="AU139" s="278" t="s">
        <v>82</v>
      </c>
      <c r="AV139" s="15" t="s">
        <v>171</v>
      </c>
      <c r="AW139" s="15" t="s">
        <v>30</v>
      </c>
      <c r="AX139" s="15" t="s">
        <v>80</v>
      </c>
      <c r="AY139" s="278" t="s">
        <v>164</v>
      </c>
    </row>
    <row r="140" s="2" customFormat="1" ht="16.5" customHeight="1">
      <c r="A140" s="38"/>
      <c r="B140" s="39"/>
      <c r="C140" s="280" t="s">
        <v>111</v>
      </c>
      <c r="D140" s="280" t="s">
        <v>243</v>
      </c>
      <c r="E140" s="281" t="s">
        <v>1568</v>
      </c>
      <c r="F140" s="282" t="s">
        <v>1569</v>
      </c>
      <c r="G140" s="283" t="s">
        <v>216</v>
      </c>
      <c r="H140" s="284">
        <v>1.536</v>
      </c>
      <c r="I140" s="285"/>
      <c r="J140" s="286">
        <f>ROUND(I140*H140,2)</f>
        <v>0</v>
      </c>
      <c r="K140" s="282" t="s">
        <v>1556</v>
      </c>
      <c r="L140" s="287"/>
      <c r="M140" s="288" t="s">
        <v>1</v>
      </c>
      <c r="N140" s="289" t="s">
        <v>38</v>
      </c>
      <c r="O140" s="91"/>
      <c r="P140" s="236">
        <f>O140*H140</f>
        <v>0</v>
      </c>
      <c r="Q140" s="236">
        <v>1</v>
      </c>
      <c r="R140" s="236">
        <f>Q140*H140</f>
        <v>1.536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231</v>
      </c>
      <c r="AT140" s="238" t="s">
        <v>243</v>
      </c>
      <c r="AU140" s="238" t="s">
        <v>82</v>
      </c>
      <c r="AY140" s="17" t="s">
        <v>164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80</v>
      </c>
      <c r="BK140" s="239">
        <f>ROUND(I140*H140,2)</f>
        <v>0</v>
      </c>
      <c r="BL140" s="17" t="s">
        <v>171</v>
      </c>
      <c r="BM140" s="238" t="s">
        <v>1570</v>
      </c>
    </row>
    <row r="141" s="2" customFormat="1">
      <c r="A141" s="38"/>
      <c r="B141" s="39"/>
      <c r="C141" s="40"/>
      <c r="D141" s="240" t="s">
        <v>173</v>
      </c>
      <c r="E141" s="40"/>
      <c r="F141" s="241" t="s">
        <v>1569</v>
      </c>
      <c r="G141" s="40"/>
      <c r="H141" s="40"/>
      <c r="I141" s="242"/>
      <c r="J141" s="40"/>
      <c r="K141" s="40"/>
      <c r="L141" s="44"/>
      <c r="M141" s="243"/>
      <c r="N141" s="244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173</v>
      </c>
      <c r="AU141" s="17" t="s">
        <v>82</v>
      </c>
    </row>
    <row r="142" s="14" customFormat="1">
      <c r="A142" s="14"/>
      <c r="B142" s="257"/>
      <c r="C142" s="258"/>
      <c r="D142" s="240" t="s">
        <v>177</v>
      </c>
      <c r="E142" s="259" t="s">
        <v>1</v>
      </c>
      <c r="F142" s="260" t="s">
        <v>1571</v>
      </c>
      <c r="G142" s="258"/>
      <c r="H142" s="261">
        <v>1.536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177</v>
      </c>
      <c r="AU142" s="267" t="s">
        <v>82</v>
      </c>
      <c r="AV142" s="14" t="s">
        <v>82</v>
      </c>
      <c r="AW142" s="14" t="s">
        <v>30</v>
      </c>
      <c r="AX142" s="14" t="s">
        <v>73</v>
      </c>
      <c r="AY142" s="267" t="s">
        <v>164</v>
      </c>
    </row>
    <row r="143" s="15" customFormat="1">
      <c r="A143" s="15"/>
      <c r="B143" s="268"/>
      <c r="C143" s="269"/>
      <c r="D143" s="240" t="s">
        <v>177</v>
      </c>
      <c r="E143" s="270" t="s">
        <v>1</v>
      </c>
      <c r="F143" s="271" t="s">
        <v>182</v>
      </c>
      <c r="G143" s="269"/>
      <c r="H143" s="272">
        <v>1.536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8" t="s">
        <v>177</v>
      </c>
      <c r="AU143" s="278" t="s">
        <v>82</v>
      </c>
      <c r="AV143" s="15" t="s">
        <v>171</v>
      </c>
      <c r="AW143" s="15" t="s">
        <v>30</v>
      </c>
      <c r="AX143" s="15" t="s">
        <v>80</v>
      </c>
      <c r="AY143" s="278" t="s">
        <v>164</v>
      </c>
    </row>
    <row r="144" s="2" customFormat="1" ht="24.15" customHeight="1">
      <c r="A144" s="38"/>
      <c r="B144" s="39"/>
      <c r="C144" s="227" t="s">
        <v>171</v>
      </c>
      <c r="D144" s="227" t="s">
        <v>166</v>
      </c>
      <c r="E144" s="228" t="s">
        <v>1572</v>
      </c>
      <c r="F144" s="229" t="s">
        <v>1573</v>
      </c>
      <c r="G144" s="230" t="s">
        <v>692</v>
      </c>
      <c r="H144" s="231">
        <v>32</v>
      </c>
      <c r="I144" s="232"/>
      <c r="J144" s="233">
        <f>ROUND(I144*H144,2)</f>
        <v>0</v>
      </c>
      <c r="K144" s="229" t="s">
        <v>1556</v>
      </c>
      <c r="L144" s="44"/>
      <c r="M144" s="234" t="s">
        <v>1</v>
      </c>
      <c r="N144" s="235" t="s">
        <v>38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171</v>
      </c>
      <c r="AT144" s="238" t="s">
        <v>166</v>
      </c>
      <c r="AU144" s="238" t="s">
        <v>82</v>
      </c>
      <c r="AY144" s="17" t="s">
        <v>164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80</v>
      </c>
      <c r="BK144" s="239">
        <f>ROUND(I144*H144,2)</f>
        <v>0</v>
      </c>
      <c r="BL144" s="17" t="s">
        <v>171</v>
      </c>
      <c r="BM144" s="238" t="s">
        <v>1574</v>
      </c>
    </row>
    <row r="145" s="2" customFormat="1">
      <c r="A145" s="38"/>
      <c r="B145" s="39"/>
      <c r="C145" s="40"/>
      <c r="D145" s="240" t="s">
        <v>173</v>
      </c>
      <c r="E145" s="40"/>
      <c r="F145" s="241" t="s">
        <v>1575</v>
      </c>
      <c r="G145" s="40"/>
      <c r="H145" s="40"/>
      <c r="I145" s="242"/>
      <c r="J145" s="40"/>
      <c r="K145" s="40"/>
      <c r="L145" s="44"/>
      <c r="M145" s="243"/>
      <c r="N145" s="244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173</v>
      </c>
      <c r="AU145" s="17" t="s">
        <v>82</v>
      </c>
    </row>
    <row r="146" s="2" customFormat="1">
      <c r="A146" s="38"/>
      <c r="B146" s="39"/>
      <c r="C146" s="40"/>
      <c r="D146" s="240" t="s">
        <v>1559</v>
      </c>
      <c r="E146" s="40"/>
      <c r="F146" s="279" t="s">
        <v>1576</v>
      </c>
      <c r="G146" s="40"/>
      <c r="H146" s="40"/>
      <c r="I146" s="242"/>
      <c r="J146" s="40"/>
      <c r="K146" s="40"/>
      <c r="L146" s="44"/>
      <c r="M146" s="243"/>
      <c r="N146" s="244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1559</v>
      </c>
      <c r="AU146" s="17" t="s">
        <v>82</v>
      </c>
    </row>
    <row r="147" s="13" customFormat="1">
      <c r="A147" s="13"/>
      <c r="B147" s="247"/>
      <c r="C147" s="248"/>
      <c r="D147" s="240" t="s">
        <v>177</v>
      </c>
      <c r="E147" s="249" t="s">
        <v>1</v>
      </c>
      <c r="F147" s="250" t="s">
        <v>1577</v>
      </c>
      <c r="G147" s="248"/>
      <c r="H147" s="249" t="s">
        <v>1</v>
      </c>
      <c r="I147" s="251"/>
      <c r="J147" s="248"/>
      <c r="K147" s="248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177</v>
      </c>
      <c r="AU147" s="256" t="s">
        <v>82</v>
      </c>
      <c r="AV147" s="13" t="s">
        <v>80</v>
      </c>
      <c r="AW147" s="13" t="s">
        <v>30</v>
      </c>
      <c r="AX147" s="13" t="s">
        <v>73</v>
      </c>
      <c r="AY147" s="256" t="s">
        <v>164</v>
      </c>
    </row>
    <row r="148" s="14" customFormat="1">
      <c r="A148" s="14"/>
      <c r="B148" s="257"/>
      <c r="C148" s="258"/>
      <c r="D148" s="240" t="s">
        <v>177</v>
      </c>
      <c r="E148" s="259" t="s">
        <v>1</v>
      </c>
      <c r="F148" s="260" t="s">
        <v>1578</v>
      </c>
      <c r="G148" s="258"/>
      <c r="H148" s="261">
        <v>32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177</v>
      </c>
      <c r="AU148" s="267" t="s">
        <v>82</v>
      </c>
      <c r="AV148" s="14" t="s">
        <v>82</v>
      </c>
      <c r="AW148" s="14" t="s">
        <v>30</v>
      </c>
      <c r="AX148" s="14" t="s">
        <v>73</v>
      </c>
      <c r="AY148" s="267" t="s">
        <v>164</v>
      </c>
    </row>
    <row r="149" s="15" customFormat="1">
      <c r="A149" s="15"/>
      <c r="B149" s="268"/>
      <c r="C149" s="269"/>
      <c r="D149" s="240" t="s">
        <v>177</v>
      </c>
      <c r="E149" s="270" t="s">
        <v>1</v>
      </c>
      <c r="F149" s="271" t="s">
        <v>182</v>
      </c>
      <c r="G149" s="269"/>
      <c r="H149" s="272">
        <v>32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8" t="s">
        <v>177</v>
      </c>
      <c r="AU149" s="278" t="s">
        <v>82</v>
      </c>
      <c r="AV149" s="15" t="s">
        <v>171</v>
      </c>
      <c r="AW149" s="15" t="s">
        <v>30</v>
      </c>
      <c r="AX149" s="15" t="s">
        <v>80</v>
      </c>
      <c r="AY149" s="278" t="s">
        <v>164</v>
      </c>
    </row>
    <row r="150" s="2" customFormat="1" ht="16.5" customHeight="1">
      <c r="A150" s="38"/>
      <c r="B150" s="39"/>
      <c r="C150" s="227" t="s">
        <v>199</v>
      </c>
      <c r="D150" s="227" t="s">
        <v>166</v>
      </c>
      <c r="E150" s="228" t="s">
        <v>1579</v>
      </c>
      <c r="F150" s="229" t="s">
        <v>1580</v>
      </c>
      <c r="G150" s="230" t="s">
        <v>202</v>
      </c>
      <c r="H150" s="231">
        <v>12.800000000000001</v>
      </c>
      <c r="I150" s="232"/>
      <c r="J150" s="233">
        <f>ROUND(I150*H150,2)</f>
        <v>0</v>
      </c>
      <c r="K150" s="229" t="s">
        <v>1556</v>
      </c>
      <c r="L150" s="44"/>
      <c r="M150" s="234" t="s">
        <v>1</v>
      </c>
      <c r="N150" s="235" t="s">
        <v>38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171</v>
      </c>
      <c r="AT150" s="238" t="s">
        <v>166</v>
      </c>
      <c r="AU150" s="238" t="s">
        <v>82</v>
      </c>
      <c r="AY150" s="17" t="s">
        <v>164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80</v>
      </c>
      <c r="BK150" s="239">
        <f>ROUND(I150*H150,2)</f>
        <v>0</v>
      </c>
      <c r="BL150" s="17" t="s">
        <v>171</v>
      </c>
      <c r="BM150" s="238" t="s">
        <v>1581</v>
      </c>
    </row>
    <row r="151" s="2" customFormat="1">
      <c r="A151" s="38"/>
      <c r="B151" s="39"/>
      <c r="C151" s="40"/>
      <c r="D151" s="240" t="s">
        <v>173</v>
      </c>
      <c r="E151" s="40"/>
      <c r="F151" s="241" t="s">
        <v>1582</v>
      </c>
      <c r="G151" s="40"/>
      <c r="H151" s="40"/>
      <c r="I151" s="242"/>
      <c r="J151" s="40"/>
      <c r="K151" s="40"/>
      <c r="L151" s="44"/>
      <c r="M151" s="243"/>
      <c r="N151" s="244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173</v>
      </c>
      <c r="AU151" s="17" t="s">
        <v>82</v>
      </c>
    </row>
    <row r="152" s="2" customFormat="1">
      <c r="A152" s="38"/>
      <c r="B152" s="39"/>
      <c r="C152" s="40"/>
      <c r="D152" s="240" t="s">
        <v>1559</v>
      </c>
      <c r="E152" s="40"/>
      <c r="F152" s="279" t="s">
        <v>1583</v>
      </c>
      <c r="G152" s="40"/>
      <c r="H152" s="40"/>
      <c r="I152" s="242"/>
      <c r="J152" s="40"/>
      <c r="K152" s="40"/>
      <c r="L152" s="44"/>
      <c r="M152" s="243"/>
      <c r="N152" s="244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1559</v>
      </c>
      <c r="AU152" s="17" t="s">
        <v>82</v>
      </c>
    </row>
    <row r="153" s="13" customFormat="1">
      <c r="A153" s="13"/>
      <c r="B153" s="247"/>
      <c r="C153" s="248"/>
      <c r="D153" s="240" t="s">
        <v>177</v>
      </c>
      <c r="E153" s="249" t="s">
        <v>1</v>
      </c>
      <c r="F153" s="250" t="s">
        <v>1577</v>
      </c>
      <c r="G153" s="248"/>
      <c r="H153" s="249" t="s">
        <v>1</v>
      </c>
      <c r="I153" s="251"/>
      <c r="J153" s="248"/>
      <c r="K153" s="248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177</v>
      </c>
      <c r="AU153" s="256" t="s">
        <v>82</v>
      </c>
      <c r="AV153" s="13" t="s">
        <v>80</v>
      </c>
      <c r="AW153" s="13" t="s">
        <v>30</v>
      </c>
      <c r="AX153" s="13" t="s">
        <v>73</v>
      </c>
      <c r="AY153" s="256" t="s">
        <v>164</v>
      </c>
    </row>
    <row r="154" s="14" customFormat="1">
      <c r="A154" s="14"/>
      <c r="B154" s="257"/>
      <c r="C154" s="258"/>
      <c r="D154" s="240" t="s">
        <v>177</v>
      </c>
      <c r="E154" s="259" t="s">
        <v>1</v>
      </c>
      <c r="F154" s="260" t="s">
        <v>1584</v>
      </c>
      <c r="G154" s="258"/>
      <c r="H154" s="261">
        <v>12.800000000000001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7" t="s">
        <v>177</v>
      </c>
      <c r="AU154" s="267" t="s">
        <v>82</v>
      </c>
      <c r="AV154" s="14" t="s">
        <v>82</v>
      </c>
      <c r="AW154" s="14" t="s">
        <v>30</v>
      </c>
      <c r="AX154" s="14" t="s">
        <v>73</v>
      </c>
      <c r="AY154" s="267" t="s">
        <v>164</v>
      </c>
    </row>
    <row r="155" s="15" customFormat="1">
      <c r="A155" s="15"/>
      <c r="B155" s="268"/>
      <c r="C155" s="269"/>
      <c r="D155" s="240" t="s">
        <v>177</v>
      </c>
      <c r="E155" s="270" t="s">
        <v>1</v>
      </c>
      <c r="F155" s="271" t="s">
        <v>182</v>
      </c>
      <c r="G155" s="269"/>
      <c r="H155" s="272">
        <v>12.800000000000001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8" t="s">
        <v>177</v>
      </c>
      <c r="AU155" s="278" t="s">
        <v>82</v>
      </c>
      <c r="AV155" s="15" t="s">
        <v>171</v>
      </c>
      <c r="AW155" s="15" t="s">
        <v>30</v>
      </c>
      <c r="AX155" s="15" t="s">
        <v>80</v>
      </c>
      <c r="AY155" s="278" t="s">
        <v>164</v>
      </c>
    </row>
    <row r="156" s="2" customFormat="1" ht="16.5" customHeight="1">
      <c r="A156" s="38"/>
      <c r="B156" s="39"/>
      <c r="C156" s="280" t="s">
        <v>213</v>
      </c>
      <c r="D156" s="280" t="s">
        <v>243</v>
      </c>
      <c r="E156" s="281" t="s">
        <v>1585</v>
      </c>
      <c r="F156" s="282" t="s">
        <v>1586</v>
      </c>
      <c r="G156" s="283" t="s">
        <v>216</v>
      </c>
      <c r="H156" s="284">
        <v>20.48</v>
      </c>
      <c r="I156" s="285"/>
      <c r="J156" s="286">
        <f>ROUND(I156*H156,2)</f>
        <v>0</v>
      </c>
      <c r="K156" s="282" t="s">
        <v>1556</v>
      </c>
      <c r="L156" s="287"/>
      <c r="M156" s="288" t="s">
        <v>1</v>
      </c>
      <c r="N156" s="289" t="s">
        <v>38</v>
      </c>
      <c r="O156" s="91"/>
      <c r="P156" s="236">
        <f>O156*H156</f>
        <v>0</v>
      </c>
      <c r="Q156" s="236">
        <v>1</v>
      </c>
      <c r="R156" s="236">
        <f>Q156*H156</f>
        <v>20.48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231</v>
      </c>
      <c r="AT156" s="238" t="s">
        <v>243</v>
      </c>
      <c r="AU156" s="238" t="s">
        <v>82</v>
      </c>
      <c r="AY156" s="17" t="s">
        <v>164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80</v>
      </c>
      <c r="BK156" s="239">
        <f>ROUND(I156*H156,2)</f>
        <v>0</v>
      </c>
      <c r="BL156" s="17" t="s">
        <v>171</v>
      </c>
      <c r="BM156" s="238" t="s">
        <v>1587</v>
      </c>
    </row>
    <row r="157" s="2" customFormat="1">
      <c r="A157" s="38"/>
      <c r="B157" s="39"/>
      <c r="C157" s="40"/>
      <c r="D157" s="240" t="s">
        <v>173</v>
      </c>
      <c r="E157" s="40"/>
      <c r="F157" s="241" t="s">
        <v>1586</v>
      </c>
      <c r="G157" s="40"/>
      <c r="H157" s="40"/>
      <c r="I157" s="242"/>
      <c r="J157" s="40"/>
      <c r="K157" s="40"/>
      <c r="L157" s="44"/>
      <c r="M157" s="243"/>
      <c r="N157" s="244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173</v>
      </c>
      <c r="AU157" s="17" t="s">
        <v>82</v>
      </c>
    </row>
    <row r="158" s="14" customFormat="1">
      <c r="A158" s="14"/>
      <c r="B158" s="257"/>
      <c r="C158" s="258"/>
      <c r="D158" s="240" t="s">
        <v>177</v>
      </c>
      <c r="E158" s="259" t="s">
        <v>1</v>
      </c>
      <c r="F158" s="260" t="s">
        <v>1588</v>
      </c>
      <c r="G158" s="258"/>
      <c r="H158" s="261">
        <v>20.48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177</v>
      </c>
      <c r="AU158" s="267" t="s">
        <v>82</v>
      </c>
      <c r="AV158" s="14" t="s">
        <v>82</v>
      </c>
      <c r="AW158" s="14" t="s">
        <v>30</v>
      </c>
      <c r="AX158" s="14" t="s">
        <v>73</v>
      </c>
      <c r="AY158" s="267" t="s">
        <v>164</v>
      </c>
    </row>
    <row r="159" s="15" customFormat="1">
      <c r="A159" s="15"/>
      <c r="B159" s="268"/>
      <c r="C159" s="269"/>
      <c r="D159" s="240" t="s">
        <v>177</v>
      </c>
      <c r="E159" s="270" t="s">
        <v>1</v>
      </c>
      <c r="F159" s="271" t="s">
        <v>182</v>
      </c>
      <c r="G159" s="269"/>
      <c r="H159" s="272">
        <v>20.48</v>
      </c>
      <c r="I159" s="273"/>
      <c r="J159" s="269"/>
      <c r="K159" s="269"/>
      <c r="L159" s="274"/>
      <c r="M159" s="275"/>
      <c r="N159" s="276"/>
      <c r="O159" s="276"/>
      <c r="P159" s="276"/>
      <c r="Q159" s="276"/>
      <c r="R159" s="276"/>
      <c r="S159" s="276"/>
      <c r="T159" s="27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8" t="s">
        <v>177</v>
      </c>
      <c r="AU159" s="278" t="s">
        <v>82</v>
      </c>
      <c r="AV159" s="15" t="s">
        <v>171</v>
      </c>
      <c r="AW159" s="15" t="s">
        <v>30</v>
      </c>
      <c r="AX159" s="15" t="s">
        <v>80</v>
      </c>
      <c r="AY159" s="278" t="s">
        <v>164</v>
      </c>
    </row>
    <row r="160" s="12" customFormat="1" ht="25.92" customHeight="1">
      <c r="A160" s="12"/>
      <c r="B160" s="211"/>
      <c r="C160" s="212"/>
      <c r="D160" s="213" t="s">
        <v>72</v>
      </c>
      <c r="E160" s="214" t="s">
        <v>1589</v>
      </c>
      <c r="F160" s="214" t="s">
        <v>1590</v>
      </c>
      <c r="G160" s="212"/>
      <c r="H160" s="212"/>
      <c r="I160" s="215"/>
      <c r="J160" s="216">
        <f>BK160</f>
        <v>0</v>
      </c>
      <c r="K160" s="212"/>
      <c r="L160" s="217"/>
      <c r="M160" s="218"/>
      <c r="N160" s="219"/>
      <c r="O160" s="219"/>
      <c r="P160" s="220">
        <f>SUM(P161:P164)</f>
        <v>0</v>
      </c>
      <c r="Q160" s="219"/>
      <c r="R160" s="220">
        <f>SUM(R161:R164)</f>
        <v>0</v>
      </c>
      <c r="S160" s="219"/>
      <c r="T160" s="221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2" t="s">
        <v>171</v>
      </c>
      <c r="AT160" s="223" t="s">
        <v>72</v>
      </c>
      <c r="AU160" s="223" t="s">
        <v>73</v>
      </c>
      <c r="AY160" s="222" t="s">
        <v>164</v>
      </c>
      <c r="BK160" s="224">
        <f>SUM(BK161:BK164)</f>
        <v>0</v>
      </c>
    </row>
    <row r="161" s="2" customFormat="1" ht="37.8" customHeight="1">
      <c r="A161" s="38"/>
      <c r="B161" s="39"/>
      <c r="C161" s="227" t="s">
        <v>223</v>
      </c>
      <c r="D161" s="227" t="s">
        <v>166</v>
      </c>
      <c r="E161" s="228" t="s">
        <v>1591</v>
      </c>
      <c r="F161" s="229" t="s">
        <v>1592</v>
      </c>
      <c r="G161" s="230" t="s">
        <v>216</v>
      </c>
      <c r="H161" s="231">
        <v>22.015999999999998</v>
      </c>
      <c r="I161" s="232"/>
      <c r="J161" s="233">
        <f>ROUND(I161*H161,2)</f>
        <v>0</v>
      </c>
      <c r="K161" s="229" t="s">
        <v>1556</v>
      </c>
      <c r="L161" s="44"/>
      <c r="M161" s="234" t="s">
        <v>1</v>
      </c>
      <c r="N161" s="235" t="s">
        <v>38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1593</v>
      </c>
      <c r="AT161" s="238" t="s">
        <v>166</v>
      </c>
      <c r="AU161" s="238" t="s">
        <v>80</v>
      </c>
      <c r="AY161" s="17" t="s">
        <v>164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80</v>
      </c>
      <c r="BK161" s="239">
        <f>ROUND(I161*H161,2)</f>
        <v>0</v>
      </c>
      <c r="BL161" s="17" t="s">
        <v>1593</v>
      </c>
      <c r="BM161" s="238" t="s">
        <v>1594</v>
      </c>
    </row>
    <row r="162" s="2" customFormat="1">
      <c r="A162" s="38"/>
      <c r="B162" s="39"/>
      <c r="C162" s="40"/>
      <c r="D162" s="240" t="s">
        <v>173</v>
      </c>
      <c r="E162" s="40"/>
      <c r="F162" s="241" t="s">
        <v>1595</v>
      </c>
      <c r="G162" s="40"/>
      <c r="H162" s="40"/>
      <c r="I162" s="242"/>
      <c r="J162" s="40"/>
      <c r="K162" s="40"/>
      <c r="L162" s="44"/>
      <c r="M162" s="243"/>
      <c r="N162" s="244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173</v>
      </c>
      <c r="AU162" s="17" t="s">
        <v>80</v>
      </c>
    </row>
    <row r="163" s="13" customFormat="1">
      <c r="A163" s="13"/>
      <c r="B163" s="247"/>
      <c r="C163" s="248"/>
      <c r="D163" s="240" t="s">
        <v>177</v>
      </c>
      <c r="E163" s="249" t="s">
        <v>1</v>
      </c>
      <c r="F163" s="250" t="s">
        <v>1596</v>
      </c>
      <c r="G163" s="248"/>
      <c r="H163" s="249" t="s">
        <v>1</v>
      </c>
      <c r="I163" s="251"/>
      <c r="J163" s="248"/>
      <c r="K163" s="248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177</v>
      </c>
      <c r="AU163" s="256" t="s">
        <v>80</v>
      </c>
      <c r="AV163" s="13" t="s">
        <v>80</v>
      </c>
      <c r="AW163" s="13" t="s">
        <v>30</v>
      </c>
      <c r="AX163" s="13" t="s">
        <v>73</v>
      </c>
      <c r="AY163" s="256" t="s">
        <v>164</v>
      </c>
    </row>
    <row r="164" s="14" customFormat="1">
      <c r="A164" s="14"/>
      <c r="B164" s="257"/>
      <c r="C164" s="258"/>
      <c r="D164" s="240" t="s">
        <v>177</v>
      </c>
      <c r="E164" s="259" t="s">
        <v>1</v>
      </c>
      <c r="F164" s="260" t="s">
        <v>1597</v>
      </c>
      <c r="G164" s="258"/>
      <c r="H164" s="261">
        <v>22.015999999999998</v>
      </c>
      <c r="I164" s="262"/>
      <c r="J164" s="258"/>
      <c r="K164" s="258"/>
      <c r="L164" s="263"/>
      <c r="M164" s="295"/>
      <c r="N164" s="296"/>
      <c r="O164" s="296"/>
      <c r="P164" s="296"/>
      <c r="Q164" s="296"/>
      <c r="R164" s="296"/>
      <c r="S164" s="296"/>
      <c r="T164" s="29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7" t="s">
        <v>177</v>
      </c>
      <c r="AU164" s="267" t="s">
        <v>80</v>
      </c>
      <c r="AV164" s="14" t="s">
        <v>82</v>
      </c>
      <c r="AW164" s="14" t="s">
        <v>30</v>
      </c>
      <c r="AX164" s="14" t="s">
        <v>80</v>
      </c>
      <c r="AY164" s="267" t="s">
        <v>164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67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DhK1s1PiCkK7nD7CGoEnCXxR5A860OFW7lzPRoU1BDHiJ4oKPXZkjZt05UMh8/VZd/ey5bHkv4FSZpiSwihHLA==" hashValue="9xyQMxjuRWArz8NcsHXJEYwDwdEOqBSWTBWHDp5xjM2Z3gy7/mEn7WAq6bvhZfhNjvvITPfewTefk9aC+0oIjQ==" algorithmName="SHA-512" password="CC35"/>
  <autoFilter ref="C126:K16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Zlámal Marek, Ing.</dc:creator>
  <cp:lastModifiedBy>Zlámal Marek, Ing.</cp:lastModifiedBy>
  <dcterms:created xsi:type="dcterms:W3CDTF">2023-04-17T12:28:37Z</dcterms:created>
  <dcterms:modified xsi:type="dcterms:W3CDTF">2023-04-17T12:28:57Z</dcterms:modified>
</cp:coreProperties>
</file>